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activeTab="0"/>
  </bookViews>
  <sheets>
    <sheet name="поступления" sheetId="1" r:id="rId1"/>
    <sheet name="стр.1_2 211,266" sheetId="2" r:id="rId2"/>
    <sheet name="стр.3-4" sheetId="3" r:id="rId3"/>
    <sheet name="стр.5" sheetId="4" r:id="rId4"/>
    <sheet name="стр.6_7 213" sheetId="5" r:id="rId5"/>
    <sheet name="стр.8" sheetId="6" r:id="rId6"/>
    <sheet name="стр.9_11 291" sheetId="7" r:id="rId7"/>
    <sheet name="стр.12" sheetId="8" r:id="rId8"/>
    <sheet name="стр.13_14" sheetId="9" r:id="rId9"/>
    <sheet name="стр.15_16" sheetId="10" r:id="rId10"/>
    <sheet name="стр.17_18 221" sheetId="11" r:id="rId11"/>
    <sheet name="стр.19  222" sheetId="12" r:id="rId12"/>
    <sheet name="стр.20 223" sheetId="13" r:id="rId13"/>
    <sheet name="стр.21_23 224 225" sheetId="14" r:id="rId14"/>
    <sheet name="стр.24 226-227" sheetId="15" r:id="rId15"/>
    <sheet name="стр.25 310" sheetId="16" r:id="rId16"/>
    <sheet name="стр.26 340" sheetId="17" r:id="rId17"/>
    <sheet name="стр.27" sheetId="18" r:id="rId18"/>
  </sheets>
  <definedNames>
    <definedName name="TABLE" localSheetId="17">'стр.27'!#REF!</definedName>
    <definedName name="TABLE_2" localSheetId="17">'стр.27'!#REF!</definedName>
    <definedName name="_xlnm.Print_Titles" localSheetId="1">'стр.1_2 211,266'!$8:$11</definedName>
    <definedName name="_xlnm.Print_Titles" localSheetId="7">'стр.12'!$4:$7</definedName>
    <definedName name="_xlnm.Print_Titles" localSheetId="8">'стр.13_14'!$5:$8</definedName>
    <definedName name="_xlnm.Print_Titles" localSheetId="10">'стр.17_18 221'!$5:$8</definedName>
    <definedName name="_xlnm.Print_Titles" localSheetId="11">'стр.19  222'!$4:$7</definedName>
    <definedName name="_xlnm.Print_Titles" localSheetId="12">'стр.20 223'!$4:$7</definedName>
    <definedName name="_xlnm.Print_Titles" localSheetId="2">'стр.3-4'!$3:$6</definedName>
    <definedName name="_xlnm.Print_Titles" localSheetId="3">'стр.5'!$3:$6</definedName>
    <definedName name="_xlnm.Print_Titles" localSheetId="4">'стр.6_7 213'!$3:$6</definedName>
    <definedName name="_xlnm.Print_Titles" localSheetId="5">'стр.8'!$3:$6</definedName>
    <definedName name="_xlnm.Print_Area" localSheetId="0">'поступления'!$A$1:$GE$107</definedName>
    <definedName name="_xlnm.Print_Area" localSheetId="1">'стр.1_2 211,266'!$A$1:$EC$23</definedName>
    <definedName name="_xlnm.Print_Area" localSheetId="7">'стр.12'!$A$1:$EI$14</definedName>
    <definedName name="_xlnm.Print_Area" localSheetId="8">'стр.13_14'!$A$1:$EX$18</definedName>
    <definedName name="_xlnm.Print_Area" localSheetId="9">'стр.15_16'!$A$1:$EI$13</definedName>
    <definedName name="_xlnm.Print_Area" localSheetId="10">'стр.17_18 221'!$A$1:$DT$18</definedName>
    <definedName name="_xlnm.Print_Area" localSheetId="11">'стр.19  222'!$A$1:$DU$12</definedName>
    <definedName name="_xlnm.Print_Area" localSheetId="12">'стр.20 223'!$A$1:$EB$14</definedName>
    <definedName name="_xlnm.Print_Area" localSheetId="13">'стр.21_23 224 225'!$A$1:$DT$51</definedName>
    <definedName name="_xlnm.Print_Area" localSheetId="14">'стр.24 226-227'!$A$1:$EH$45</definedName>
    <definedName name="_xlnm.Print_Area" localSheetId="15">'стр.25 310'!$A$1:$EH$24</definedName>
    <definedName name="_xlnm.Print_Area" localSheetId="16">'стр.26 340'!$A$1:$EH$37</definedName>
    <definedName name="_xlnm.Print_Area" localSheetId="17">'стр.27'!$A$1:$EJ$13</definedName>
    <definedName name="_xlnm.Print_Area" localSheetId="2">'стр.3-4'!$A$1:$EG$18</definedName>
    <definedName name="_xlnm.Print_Area" localSheetId="3">'стр.5'!$A$1:$EG$15</definedName>
    <definedName name="_xlnm.Print_Area" localSheetId="4">'стр.6_7 213'!$A$1:$DV$25</definedName>
    <definedName name="_xlnm.Print_Area" localSheetId="5">'стр.8'!$A$1:$EI$17</definedName>
    <definedName name="_xlnm.Print_Area" localSheetId="6">'стр.9_11 291'!$A$1:$DU$51</definedName>
  </definedNames>
  <calcPr fullCalcOnLoad="1"/>
</workbook>
</file>

<file path=xl/sharedStrings.xml><?xml version="1.0" encoding="utf-8"?>
<sst xmlns="http://schemas.openxmlformats.org/spreadsheetml/2006/main" count="1004" uniqueCount="359">
  <si>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</si>
  <si>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</si>
  <si>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</si>
  <si>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</si>
  <si>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</si>
  <si>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</si>
  <si>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</si>
  <si>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</si>
  <si>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</si>
  <si>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</si>
  <si>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</si>
  <si>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</si>
  <si>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</si>
  <si>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</si>
  <si>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</si>
  <si>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</si>
  <si>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</si>
  <si>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</si>
  <si>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Субсидии на осуществление капитальных вложений (руб.)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</si>
  <si>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</si>
  <si>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</si>
  <si>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</si>
  <si>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1.2. Расчеты (обоснования) выплат работникам при направлении их в служебные командировки</t>
  </si>
  <si>
    <t>Из 
них: гранты</t>
  </si>
  <si>
    <t>Наименование расходов</t>
  </si>
  <si>
    <t>Количество дней (ед.)</t>
  </si>
  <si>
    <t>1.1</t>
  </si>
  <si>
    <t>1.2</t>
  </si>
  <si>
    <t>Компенсация расходов по найму жилого помещения</t>
  </si>
  <si>
    <t>1.3</t>
  </si>
  <si>
    <t>Компенсация расходов на проезд 
в служебные командировки</t>
  </si>
  <si>
    <t>2.1</t>
  </si>
  <si>
    <t>2.2</t>
  </si>
  <si>
    <t>2.3</t>
  </si>
  <si>
    <t>Средний размер выплаты 
на одного работника 
в день 
(руб.)</t>
  </si>
  <si>
    <t>Поступления от оказания услуг (выполнения 
работ) на 
платной основе 
и от приносящей доход 
деятельности 
(руб.)</t>
  </si>
  <si>
    <t>Компенсация дополнительных расходов, связанных 
с проживанием вне места постоянного жительства (суточных)</t>
  </si>
  <si>
    <t>Выплаты персоналу при направлении 
в служебные командировки 
в пределах 
территории Российской Федерации</t>
  </si>
  <si>
    <t>Выплаты персоналу при направлении 
в служебные командировки 
на территории иностранных государств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</si>
  <si>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</si>
  <si>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</si>
  <si>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</si>
  <si>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</si>
  <si>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</si>
  <si>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</si>
  <si>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</si>
  <si>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</si>
  <si>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</si>
  <si>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социальных выплат</t>
  </si>
  <si>
    <t>Стипендии</t>
  </si>
  <si>
    <t>4.1</t>
  </si>
  <si>
    <t>Премии и гранты</t>
  </si>
  <si>
    <t>Премии</t>
  </si>
  <si>
    <t>Гранты</t>
  </si>
  <si>
    <t>Иные выплаты населению</t>
  </si>
  <si>
    <t>Размер 
одной выплаты (руб.)</t>
  </si>
  <si>
    <t>Количество выплат 
в год (ед.)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</si>
  <si>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</si>
  <si>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</si>
  <si>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</si>
  <si>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</si>
  <si>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</si>
  <si>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</si>
  <si>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</si>
  <si>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</si>
  <si>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</si>
  <si>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</si>
  <si>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</si>
  <si>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</si>
  <si>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</si>
  <si>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</si>
  <si>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</si>
  <si>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</si>
  <si>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</si>
  <si>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</si>
  <si>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</si>
  <si>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</si>
  <si>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</si>
  <si>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Количество выплат 
в год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</si>
  <si>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</si>
  <si>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</si>
  <si>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Иные платежи, взносы, безвозмездные перечисления субъектам международного права</t>
  </si>
  <si>
    <t>Площадь объекта 
(кв. м)</t>
  </si>
  <si>
    <t>Цена 
за 1 кв. м (руб.)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</si>
  <si>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</si>
  <si>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</si>
  <si>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Исполнение иных судебных актов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</si>
  <si>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</si>
  <si>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</si>
  <si>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</si>
  <si>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</si>
  <si>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</si>
  <si>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</si>
  <si>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</si>
  <si>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</si>
  <si>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</si>
  <si>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</si>
  <si>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</si>
  <si>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</si>
  <si>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</si>
  <si>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</si>
  <si>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</si>
  <si>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</si>
  <si>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</si>
  <si>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 (руб.)</t>
  </si>
  <si>
    <t>Сумма, руб.
(гр. 3 x гр. 4)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</si>
  <si>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</si>
  <si>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</si>
  <si>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</si>
  <si>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</si>
  <si>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</si>
  <si>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</si>
  <si>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</si>
  <si>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</si>
  <si>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</si>
  <si>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</si>
  <si>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</si>
  <si>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</si>
  <si>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</si>
  <si>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</si>
  <si>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</si>
  <si>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Содержание 
объектов недвижимого имущества в чистоте</t>
  </si>
  <si>
    <t>Уборка снега, 
мусора</t>
  </si>
  <si>
    <t xml:space="preserve"> иные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</si>
  <si>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</si>
  <si>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</si>
  <si>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</si>
  <si>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</si>
  <si>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</si>
  <si>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</si>
  <si>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</si>
  <si>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</si>
  <si>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</si>
  <si>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</si>
  <si>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</si>
  <si>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</si>
  <si>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</si>
  <si>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</si>
  <si>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</si>
  <si>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</si>
  <si>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</si>
  <si>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</si>
  <si>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</si>
  <si>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</si>
  <si>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</si>
  <si>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5. Расчет (обоснование) прочих расходов (кроме расходов на закупку товаров, работ, услуг)</t>
  </si>
  <si>
    <t>1.2.1</t>
  </si>
  <si>
    <t>4. Расчет (обоснование) расходов на безвозмездные перечисления организациям</t>
  </si>
  <si>
    <t>Стоимость услуги, руб.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</si>
  <si>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</si>
  <si>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</si>
  <si>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</si>
  <si>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</si>
  <si>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</si>
  <si>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</si>
  <si>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</si>
  <si>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</si>
  <si>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</si>
  <si>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</si>
  <si>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</si>
  <si>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</si>
  <si>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</si>
  <si>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</si>
  <si>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</si>
  <si>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</si>
  <si>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</si>
  <si>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</si>
  <si>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</si>
  <si>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Иные расходы на капитальные вложения в объекты муниципальной собственности</t>
  </si>
  <si>
    <t>5.1. Расчет (обоснование) расходов на капитальные вложения в объекты муниципальной собственности</t>
  </si>
  <si>
    <r>
      <t>5.2.</t>
    </r>
    <r>
      <rPr>
        <sz val="6"/>
        <color indexed="9"/>
        <rFont val="Times New Roman"/>
        <family val="1"/>
      </rPr>
      <t>_</t>
    </r>
    <r>
      <rPr>
        <sz val="11"/>
        <rFont val="Times New Roman"/>
        <family val="1"/>
      </rPr>
      <t>Расчет (обоснование) иных расходов (кроме расходов на закупку товаров, работ, услуг и капитальные вложения в объекты муниципальной собственности)</t>
    </r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</si>
  <si>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</si>
  <si>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</si>
  <si>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</si>
  <si>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</si>
  <si>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</si>
  <si>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Количество, товара, работ (услуг) (шт.)</t>
  </si>
  <si>
    <t>Стоимость товара, работ (услуг) (руб.)</t>
  </si>
  <si>
    <t>6.9. Расчет (обоснование) расходов на реализацию специальных мероприятий*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</si>
  <si>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</si>
  <si>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</si>
  <si>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</si>
  <si>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Количество работников (чел.)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</si>
  <si>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</si>
  <si>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</si>
  <si>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</si>
  <si>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</si>
  <si>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</si>
  <si>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</si>
  <si>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 xml:space="preserve"> в абсолютных величинах                            (гр.7- гр.8)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</si>
  <si>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</si>
  <si>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</si>
  <si>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</si>
  <si>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в процентах     (гр.9 / гр.8*100%)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</si>
  <si>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</si>
  <si>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</si>
  <si>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</si>
  <si>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</si>
  <si>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</si>
  <si>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</si>
  <si>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</si>
  <si>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</si>
  <si>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</si>
  <si>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</si>
  <si>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</si>
  <si>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</si>
  <si>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</si>
  <si>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</si>
  <si>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</si>
  <si>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r>
      <t>2. Расчет (обоснование) расходов на социальные и иные выплаты населению</t>
    </r>
    <r>
      <rPr>
        <b/>
        <sz val="11"/>
        <rFont val="Times New Roman"/>
        <family val="1"/>
      </rPr>
      <t>*</t>
    </r>
  </si>
  <si>
    <t>* Формируется по элементу вида расходов 112 "Иные выплаты персоналу учреждений,   за   исключением  фонда  оплаты  труда".</t>
  </si>
  <si>
    <t>*Формируется по элементу вида расходов 321 "Пособия, компенсации и иные социальные выплаты гражданам, кроме публичных нормативных обязательств" классификации расходов бюджетов, 340 "Стипендии" классификации расходов бюджетов, 350 "Премии и гранты" классификации расходов бюджетов, 360 "Иные выплаты населению" классификации расходов бюджетов.</t>
  </si>
  <si>
    <t xml:space="preserve">                                                     
Код по КОСГУ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</si>
  <si>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</si>
  <si>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</si>
  <si>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</si>
  <si>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</si>
  <si>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</si>
  <si>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</si>
  <si>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</si>
  <si>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</si>
  <si>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* Формируется по элементу вида расходов 113 "Иные выплаты, за исключением фонда оплаты труда учреждений, лицам, привлекаемым согласно законодательству для выполнения отдельных полномочий" классификации расходов бюджетов.</t>
  </si>
  <si>
    <t>1.3. Расчеты (обоснования) иных выплат, за исключением фонда оплаты труда учреждения, для выполнения отдельных полномочий</t>
  </si>
  <si>
    <t>Наименование выплаты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</si>
  <si>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</si>
  <si>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</si>
  <si>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</si>
  <si>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</si>
  <si>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</si>
  <si>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</si>
  <si>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</si>
  <si>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</si>
  <si>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Сумма 
в год, руб.
(гр. 4 x 
гр. 5 x гр. 6)</t>
  </si>
  <si>
    <t>Общая 
сумма 
выплат 
(руб.) 
(гр. 4 x гр. 5)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</si>
  <si>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</si>
  <si>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</si>
  <si>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</si>
  <si>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</si>
  <si>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</si>
  <si>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* Формируется  по  элементам  вида  расходов  630 "Субсидии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компаний)", 860 "Предоставление платежей, взносов, безвозмездных перечислений субъектам международного права"</t>
  </si>
  <si>
    <t>Предоставление грантов</t>
  </si>
  <si>
    <t>Сумма
(руб.)
(гр. 4 x гр. 5)</t>
  </si>
  <si>
    <t>*Формируется по элементу вида расходов 831 "Исполнение судебных актов Российской Федерации и мировых соглашений по возмещению причиненного вреда", 832 "Исполнение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</si>
  <si>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</si>
  <si>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</si>
  <si>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</si>
  <si>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</si>
  <si>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необходимости включения показателей специальных расходов в план-график закупок товаров, работ, услуг.</t>
    </r>
  </si>
  <si>
    <t>Приобретение нематериальных активов</t>
  </si>
  <si>
    <t>Приобретение непроизводственных активов</t>
  </si>
  <si>
    <t>*Формируется по элементу вида расходов 406 "Приобретение объектов недвижимого имущества государственными (муниципальными) бюджетными и автономными учреждениями" классификации расходов бюджетов, 407 "Строительство (реконструкция) объектов едвижимого имущества государственными (муниципальными) бюджетными и автономными учреждениями" классификации расходов бюджетов.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</si>
  <si>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</si>
  <si>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</si>
  <si>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</si>
  <si>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</si>
  <si>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</si>
  <si>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</si>
  <si>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</si>
  <si>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</si>
  <si>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</si>
  <si>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</si>
  <si>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</si>
  <si>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</si>
  <si>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</si>
  <si>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</si>
  <si>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</si>
  <si>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</si>
  <si>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</si>
  <si>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</si>
  <si>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</si>
  <si>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</si>
  <si>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</si>
  <si>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Организация деятельности клубных формирований и формирований самодеятельного творчества</t>
  </si>
  <si>
    <t>Организация и проведение мероприятий</t>
  </si>
  <si>
    <t>Поступления от оказания государственным (муниципальным) учреждениям (подразделениям) услуг (выполнения работ), предоставление которых для физических и юридических лиц осуществляется на платной основе</t>
  </si>
  <si>
    <t>Субсидии на иные цели</t>
  </si>
  <si>
    <t>Пожертвования</t>
  </si>
  <si>
    <t>Потребление электроэнергии</t>
  </si>
  <si>
    <t>Потребление теплоэнергии</t>
  </si>
  <si>
    <t>Потребление горячей воды</t>
  </si>
  <si>
    <t>Потребление холодной воды</t>
  </si>
  <si>
    <t>Водоотведение (стоки)</t>
  </si>
  <si>
    <t>куб.м</t>
  </si>
  <si>
    <t>гКал</t>
  </si>
  <si>
    <t>кВТ/час</t>
  </si>
  <si>
    <t>Санитарная обработка кулеров</t>
  </si>
  <si>
    <t>Лабораторные исследования в кафе</t>
  </si>
  <si>
    <t>Техническое обслуживание 2-х касс</t>
  </si>
  <si>
    <t>Поверка (калибровка) средств измерения</t>
  </si>
  <si>
    <t>Услуги по обучению</t>
  </si>
  <si>
    <t>Услуги и работы по организации и проведению различных мероприятий, в т.ч. По договорам ГПХ</t>
  </si>
  <si>
    <t>Услуги банковского обслуживания счета и корпоративной карты</t>
  </si>
  <si>
    <t>Продукты питания</t>
  </si>
  <si>
    <t>шт</t>
  </si>
  <si>
    <t>кг</t>
  </si>
  <si>
    <t>СИЗ</t>
  </si>
  <si>
    <t>Канцелярские принадлжежности, хоз материалы</t>
  </si>
  <si>
    <t>Офисная мебель</t>
  </si>
  <si>
    <t>Костюмы</t>
  </si>
  <si>
    <t>Музыкальное оборудование</t>
  </si>
  <si>
    <t>литр</t>
  </si>
  <si>
    <t>Строительные материалы</t>
  </si>
  <si>
    <t>упак</t>
  </si>
  <si>
    <t>комп</t>
  </si>
  <si>
    <t>пар</t>
  </si>
  <si>
    <t>Канцелярские товары</t>
  </si>
  <si>
    <t>Запчасти для машин и оборудования , оргтехники и т.д.</t>
  </si>
  <si>
    <t>Хоз.материалы и моющие средства</t>
  </si>
  <si>
    <t>Электротехнические материалы</t>
  </si>
  <si>
    <t>ГСМ</t>
  </si>
  <si>
    <t>Услуги 
передачи тревожных сигналов между техническими средствами Абонента и пультом централизованной охраны</t>
  </si>
  <si>
    <t>Плата за перевозку (доставку) участников мероприятий</t>
  </si>
  <si>
    <t xml:space="preserve">Техническое обслуживание
объектов  имущества </t>
  </si>
  <si>
    <t xml:space="preserve">Техническое, эксплуатационное обслуживание и организация эксплуатации систем электроснабжения, электрооборудования </t>
  </si>
  <si>
    <t>Техническое обслуживание, ремонт и периодическое освидетельствование систем автоматической пожарной сигнализации (АПС) и систем оповещения и управления эвакуацией людей при пожаре (СОУЭ)</t>
  </si>
  <si>
    <t xml:space="preserve">Техническое обслуживание приборов объектовых оконечных ПАК «Стрелец-Мониторинг» и выполнение работ по техническому мониторингу состояния СПС
</t>
  </si>
  <si>
    <t xml:space="preserve">Проверка сети внутреннего противопожарного водопровода, поверка пожарного крана на водоотдачу, перекатка рукавов на новый шов, проверка комплектности пожарного шкафа
</t>
  </si>
  <si>
    <t xml:space="preserve">Техническое обслуживание (ТО) и планово-предупредительный ремонт (ППР) системы противодымной защиты зданий и сооружений </t>
  </si>
  <si>
    <t xml:space="preserve">Техническое обслуживание (ТО) и планово-предупредительный ремонт (ППР) системы спринклерного пожаротушения </t>
  </si>
  <si>
    <t>Поверка огнетушителей, перезарядка огнетушителей</t>
  </si>
  <si>
    <t>Техническое обслуживание (ТО) и планово-предупредительный ремонт (ППР) системы видеонаблюдения и системы контроля доступа (домофона)</t>
  </si>
  <si>
    <t>Текущий ремонт</t>
  </si>
  <si>
    <t>3.3.</t>
  </si>
  <si>
    <t>2.3.</t>
  </si>
  <si>
    <t>2.4.</t>
  </si>
  <si>
    <t>4.1.1</t>
  </si>
  <si>
    <t>4.1.2</t>
  </si>
  <si>
    <t>4.1.3</t>
  </si>
  <si>
    <t>4.1.4</t>
  </si>
  <si>
    <t>4.1.5</t>
  </si>
  <si>
    <t>4.1.6</t>
  </si>
  <si>
    <t>Страхование ОСАГО</t>
  </si>
  <si>
    <t>Страхование КАСКО</t>
  </si>
  <si>
    <t>2.1.1</t>
  </si>
  <si>
    <t>2.1.2</t>
  </si>
  <si>
    <t>Экстренный выезд наряда полиции вневедомственной охраны  при поступлении на пульт централизованного наблюдения  тревожного извещения, сформированного средствами тревожной сигнализации</t>
  </si>
  <si>
    <t>Охранные услуги</t>
  </si>
  <si>
    <t>Подарки, сувениры</t>
  </si>
  <si>
    <t>Подарки, сувениры для вручения участнкам мероприятий</t>
  </si>
  <si>
    <t>Афиши, баннеры разовые для проведения районных мероприятий</t>
  </si>
  <si>
    <t>Подарки, сувениры, грамоты, дипломы, благодарности для вручения участникам мероприятий</t>
  </si>
  <si>
    <t>УСН</t>
  </si>
  <si>
    <t>3.</t>
  </si>
  <si>
    <t>Автомобиль</t>
  </si>
  <si>
    <t>1.1.2.</t>
  </si>
  <si>
    <t>1.1.3</t>
  </si>
  <si>
    <t>1.1.4</t>
  </si>
  <si>
    <t>1.1.5</t>
  </si>
  <si>
    <t>Бытовая техника</t>
  </si>
  <si>
    <t>Подарки</t>
  </si>
  <si>
    <t>1.1.6</t>
  </si>
  <si>
    <t>1.1.7</t>
  </si>
  <si>
    <t>Госпошлина</t>
  </si>
  <si>
    <t>4.</t>
  </si>
  <si>
    <t>1.1.8</t>
  </si>
  <si>
    <t>Баннеры</t>
  </si>
  <si>
    <t>1.1.9</t>
  </si>
  <si>
    <t>Офисная техника</t>
  </si>
  <si>
    <t>Услуги по организации и проведению 2-х выставое военной техники, приуроченных к празднованию Дня Победы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</si>
</sst>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0.0"/>
  </numFmts>
  <fonts count="6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color indexed="9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sz val="9"/>
      <name val="Arial Cyr"/>
      <family val="0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82" fontId="3" fillId="0" borderId="10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0" fillId="0" borderId="18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justify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center" vertical="center"/>
    </xf>
    <xf numFmtId="4" fontId="11" fillId="33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left" vertical="center"/>
    </xf>
    <xf numFmtId="0" fontId="11" fillId="0" borderId="11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Обычный 4_стр.2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M340"/>
  <sheetViews>
    <sheetView tabSelected="1" view="pageBreakPreview" zoomScaleSheetLayoutView="100" zoomScalePageLayoutView="0" workbookViewId="0" topLeftCell="A37">
      <selection activeCell="ES49" sqref="ES49:GE49"/>
    </sheetView>
  </sheetViews>
  <sheetFormatPr defaultColWidth="0.875" defaultRowHeight="12.75"/>
  <cols>
    <col min="1" max="4" width="0.875" style="12" customWidth="1"/>
    <col min="5" max="5" width="1.12109375" style="12" customWidth="1"/>
    <col min="6" max="13" width="0.875" style="12" customWidth="1"/>
    <col min="14" max="14" width="1.875" style="12" customWidth="1"/>
    <col min="15" max="53" width="0.875" style="12" customWidth="1"/>
    <col min="54" max="54" width="1.75390625" style="12" customWidth="1"/>
    <col min="55" max="60" width="0.875" style="12" customWidth="1"/>
    <col min="61" max="61" width="3.00390625" style="12" customWidth="1"/>
    <col min="62" max="99" width="0.875" style="12" customWidth="1"/>
    <col min="100" max="100" width="1.625" style="12" customWidth="1"/>
    <col min="101" max="102" width="0.875" style="12" customWidth="1"/>
    <col min="103" max="103" width="1.875" style="12" customWidth="1"/>
    <col min="104" max="104" width="1.25" style="12" customWidth="1"/>
    <col min="105" max="116" width="0.875" style="12" customWidth="1"/>
    <col min="117" max="117" width="2.375" style="12" customWidth="1"/>
    <col min="118" max="167" width="0.875" style="12" customWidth="1"/>
    <col min="168" max="168" width="3.375" style="12" customWidth="1"/>
    <col min="169" max="16384" width="0.875" style="12" customWidth="1"/>
  </cols>
  <sheetData>
    <row r="1" spans="168:187" s="15" customFormat="1" ht="14.25" customHeight="1">
      <c r="FL1" s="38" t="s">
        <v>149</v>
      </c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</row>
    <row r="2" spans="155:187" ht="14.25" customHeight="1">
      <c r="EY2" s="86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</row>
    <row r="4" spans="1:187" ht="12.75" customHeight="1">
      <c r="A4" s="39" t="s">
        <v>150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</row>
    <row r="5" spans="1:187" ht="12.75" customHeight="1">
      <c r="A5" s="40" t="s">
        <v>197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</row>
    <row r="6" spans="1:187" ht="12.75" customHeight="1">
      <c r="A6" s="41" t="s">
        <v>183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</row>
    <row r="8" spans="1:187" ht="23.25" customHeight="1">
      <c r="A8" s="44" t="s">
        <v>151</v>
      </c>
      <c r="B8" s="46"/>
      <c r="C8" s="46"/>
      <c r="D8" s="46"/>
      <c r="E8" s="69"/>
      <c r="F8" s="63" t="s">
        <v>196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5"/>
      <c r="AR8" s="44" t="s">
        <v>215</v>
      </c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69"/>
      <c r="BD8" s="44" t="s">
        <v>185</v>
      </c>
      <c r="BE8" s="46"/>
      <c r="BF8" s="46"/>
      <c r="BG8" s="46"/>
      <c r="BH8" s="46"/>
      <c r="BI8" s="46"/>
      <c r="BJ8" s="46"/>
      <c r="BK8" s="46"/>
      <c r="BL8" s="46"/>
      <c r="BM8" s="69"/>
      <c r="BN8" s="44" t="s">
        <v>186</v>
      </c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69"/>
      <c r="CD8" s="44" t="s">
        <v>152</v>
      </c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4" t="s">
        <v>153</v>
      </c>
      <c r="CR8" s="45"/>
      <c r="CS8" s="45"/>
      <c r="CT8" s="45"/>
      <c r="CU8" s="45"/>
      <c r="CV8" s="45"/>
      <c r="CW8" s="45"/>
      <c r="CX8" s="45"/>
      <c r="CY8" s="46"/>
      <c r="CZ8" s="46"/>
      <c r="DA8" s="46"/>
      <c r="DB8" s="31" t="s">
        <v>217</v>
      </c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44" t="s">
        <v>207</v>
      </c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69"/>
      <c r="ED8" s="73" t="s">
        <v>188</v>
      </c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6"/>
    </row>
    <row r="9" spans="1:187" ht="62.25" customHeight="1">
      <c r="A9" s="70"/>
      <c r="B9" s="49"/>
      <c r="C9" s="49"/>
      <c r="D9" s="49"/>
      <c r="E9" s="71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8"/>
      <c r="AR9" s="70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71"/>
      <c r="BD9" s="70"/>
      <c r="BE9" s="49"/>
      <c r="BF9" s="49"/>
      <c r="BG9" s="49"/>
      <c r="BH9" s="49"/>
      <c r="BI9" s="49"/>
      <c r="BJ9" s="49"/>
      <c r="BK9" s="49"/>
      <c r="BL9" s="49"/>
      <c r="BM9" s="71"/>
      <c r="BN9" s="70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71"/>
      <c r="CD9" s="70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7"/>
      <c r="CR9" s="48"/>
      <c r="CS9" s="48"/>
      <c r="CT9" s="48"/>
      <c r="CU9" s="48"/>
      <c r="CV9" s="48"/>
      <c r="CW9" s="48"/>
      <c r="CX9" s="48"/>
      <c r="CY9" s="49"/>
      <c r="CZ9" s="49"/>
      <c r="DA9" s="49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0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71"/>
      <c r="ED9" s="37" t="s">
        <v>189</v>
      </c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7" t="s">
        <v>193</v>
      </c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30"/>
      <c r="FL9" s="29" t="s">
        <v>190</v>
      </c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30"/>
    </row>
    <row r="10" spans="1:187" ht="12" customHeight="1">
      <c r="A10" s="31">
        <v>1</v>
      </c>
      <c r="B10" s="31"/>
      <c r="C10" s="31"/>
      <c r="D10" s="31"/>
      <c r="E10" s="31"/>
      <c r="F10" s="37">
        <v>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37">
        <v>3</v>
      </c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37">
        <v>4</v>
      </c>
      <c r="BE10" s="29"/>
      <c r="BF10" s="29"/>
      <c r="BG10" s="29"/>
      <c r="BH10" s="29"/>
      <c r="BI10" s="29"/>
      <c r="BJ10" s="29"/>
      <c r="BK10" s="29"/>
      <c r="BL10" s="29"/>
      <c r="BM10" s="30"/>
      <c r="BN10" s="37">
        <v>5</v>
      </c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30"/>
      <c r="CD10" s="37">
        <v>6</v>
      </c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31">
        <v>7</v>
      </c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29">
        <v>8</v>
      </c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30"/>
      <c r="DN10" s="37">
        <v>9</v>
      </c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30"/>
      <c r="ED10" s="37">
        <v>10</v>
      </c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37">
        <v>11</v>
      </c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30"/>
      <c r="FL10" s="29">
        <v>12</v>
      </c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30"/>
    </row>
    <row r="11" spans="1:187" ht="34.5" customHeight="1">
      <c r="A11" s="31">
        <v>1</v>
      </c>
      <c r="B11" s="31"/>
      <c r="C11" s="31"/>
      <c r="D11" s="31"/>
      <c r="E11" s="31"/>
      <c r="F11" s="32" t="s">
        <v>184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7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7"/>
      <c r="BE11" s="35"/>
      <c r="BF11" s="35"/>
      <c r="BG11" s="35"/>
      <c r="BH11" s="35"/>
      <c r="BI11" s="35"/>
      <c r="BJ11" s="35"/>
      <c r="BK11" s="35"/>
      <c r="BL11" s="35"/>
      <c r="BM11" s="36"/>
      <c r="BN11" s="37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5"/>
      <c r="CB11" s="35"/>
      <c r="CC11" s="36"/>
      <c r="CD11" s="37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30"/>
      <c r="DN11" s="37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6"/>
      <c r="ED11" s="37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4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6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6"/>
    </row>
    <row r="12" spans="1:187" ht="17.25" customHeight="1">
      <c r="A12" s="31">
        <v>2</v>
      </c>
      <c r="B12" s="31"/>
      <c r="C12" s="31"/>
      <c r="D12" s="31"/>
      <c r="E12" s="31"/>
      <c r="F12" s="32" t="s">
        <v>187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7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7"/>
      <c r="BE12" s="35"/>
      <c r="BF12" s="35"/>
      <c r="BG12" s="35"/>
      <c r="BH12" s="35"/>
      <c r="BI12" s="35"/>
      <c r="BJ12" s="35"/>
      <c r="BK12" s="35"/>
      <c r="BL12" s="35"/>
      <c r="BM12" s="36"/>
      <c r="BN12" s="37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5"/>
      <c r="CB12" s="35"/>
      <c r="CC12" s="36"/>
      <c r="CD12" s="37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30"/>
      <c r="DN12" s="37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6"/>
      <c r="ED12" s="37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4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6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6"/>
    </row>
    <row r="13" spans="1:187" ht="12.75" customHeight="1">
      <c r="A13" s="31">
        <v>3</v>
      </c>
      <c r="B13" s="31"/>
      <c r="C13" s="31"/>
      <c r="D13" s="31"/>
      <c r="E13" s="31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7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7"/>
      <c r="BE13" s="35"/>
      <c r="BF13" s="35"/>
      <c r="BG13" s="35"/>
      <c r="BH13" s="35"/>
      <c r="BI13" s="35"/>
      <c r="BJ13" s="35"/>
      <c r="BK13" s="35"/>
      <c r="BL13" s="35"/>
      <c r="BM13" s="36"/>
      <c r="BN13" s="37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35"/>
      <c r="CB13" s="35"/>
      <c r="CC13" s="36"/>
      <c r="CD13" s="37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30"/>
      <c r="DN13" s="37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6"/>
      <c r="ED13" s="37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4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6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6"/>
    </row>
    <row r="14" spans="1:187" ht="12.75" customHeight="1">
      <c r="A14" s="80" t="s">
        <v>17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90"/>
      <c r="AR14" s="37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7"/>
      <c r="BE14" s="35"/>
      <c r="BF14" s="35"/>
      <c r="BG14" s="35"/>
      <c r="BH14" s="35"/>
      <c r="BI14" s="35"/>
      <c r="BJ14" s="35"/>
      <c r="BK14" s="35"/>
      <c r="BL14" s="35"/>
      <c r="BM14" s="36"/>
      <c r="BN14" s="37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35"/>
      <c r="CB14" s="35"/>
      <c r="CC14" s="36"/>
      <c r="CD14" s="37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30"/>
      <c r="DN14" s="37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6"/>
      <c r="ED14" s="37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4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6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6"/>
    </row>
    <row r="15" spans="1:187" ht="12.75" customHeight="1">
      <c r="A15" s="91" t="s">
        <v>199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13"/>
    </row>
    <row r="16" spans="1:187" ht="11.25">
      <c r="A16" s="88" t="s">
        <v>198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13"/>
    </row>
    <row r="17" spans="1:187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13"/>
    </row>
    <row r="18" spans="1:187" ht="12.75" customHeight="1">
      <c r="A18" s="54" t="s">
        <v>194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</row>
    <row r="19" spans="1:187" ht="11.25" customHeight="1">
      <c r="A19" s="85" t="s">
        <v>155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</row>
    <row r="20" spans="1:187" ht="6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</row>
    <row r="21" spans="1:187" ht="27.75" customHeight="1">
      <c r="A21" s="31" t="s">
        <v>151</v>
      </c>
      <c r="B21" s="31"/>
      <c r="C21" s="31"/>
      <c r="D21" s="31"/>
      <c r="E21" s="31"/>
      <c r="F21" s="37" t="s">
        <v>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30"/>
      <c r="ES21" s="37" t="s">
        <v>154</v>
      </c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30"/>
    </row>
    <row r="22" spans="1:187" ht="11.25">
      <c r="A22" s="31">
        <v>1</v>
      </c>
      <c r="B22" s="31"/>
      <c r="C22" s="31"/>
      <c r="D22" s="31"/>
      <c r="E22" s="31"/>
      <c r="F22" s="37" t="s">
        <v>272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30"/>
      <c r="ES22" s="42">
        <v>17988612.8</v>
      </c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43"/>
    </row>
    <row r="23" spans="1:187" ht="11.25">
      <c r="A23" s="31">
        <v>2</v>
      </c>
      <c r="B23" s="31"/>
      <c r="C23" s="31"/>
      <c r="D23" s="31"/>
      <c r="E23" s="31"/>
      <c r="F23" s="37" t="s">
        <v>273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30"/>
      <c r="ES23" s="42">
        <f>91589587.2-2338200-55555.56+8000000</f>
        <v>97195831.64</v>
      </c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43"/>
    </row>
    <row r="24" spans="1:187" ht="11.25" customHeight="1">
      <c r="A24" s="80" t="s">
        <v>17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2"/>
      <c r="ES24" s="42">
        <f>SUM(ES22:GE23)</f>
        <v>115184444.44</v>
      </c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43"/>
    </row>
    <row r="25" spans="1:187" ht="11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</row>
    <row r="26" spans="1:187" ht="11.25" customHeight="1">
      <c r="A26" s="85" t="s">
        <v>192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</row>
    <row r="27" spans="1:187" ht="6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</row>
    <row r="28" spans="1:187" ht="24.75" customHeight="1">
      <c r="A28" s="44" t="s">
        <v>151</v>
      </c>
      <c r="B28" s="46"/>
      <c r="C28" s="46"/>
      <c r="D28" s="46"/>
      <c r="E28" s="69"/>
      <c r="F28" s="63" t="s">
        <v>219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5"/>
      <c r="AR28" s="44" t="s">
        <v>215</v>
      </c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69"/>
      <c r="BD28" s="44" t="s">
        <v>185</v>
      </c>
      <c r="BE28" s="46"/>
      <c r="BF28" s="46"/>
      <c r="BG28" s="46"/>
      <c r="BH28" s="46"/>
      <c r="BI28" s="46"/>
      <c r="BJ28" s="46"/>
      <c r="BK28" s="46"/>
      <c r="BL28" s="46"/>
      <c r="BM28" s="69"/>
      <c r="BN28" s="44" t="s">
        <v>186</v>
      </c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69"/>
      <c r="CD28" s="44" t="s">
        <v>191</v>
      </c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4" t="s">
        <v>156</v>
      </c>
      <c r="CR28" s="45"/>
      <c r="CS28" s="45"/>
      <c r="CT28" s="45"/>
      <c r="CU28" s="45"/>
      <c r="CV28" s="45"/>
      <c r="CW28" s="45"/>
      <c r="CX28" s="45"/>
      <c r="CY28" s="46"/>
      <c r="CZ28" s="46"/>
      <c r="DA28" s="46"/>
      <c r="DB28" s="31" t="s">
        <v>217</v>
      </c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44" t="s">
        <v>207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69"/>
      <c r="ED28" s="73" t="s">
        <v>188</v>
      </c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6"/>
    </row>
    <row r="29" spans="1:187" ht="56.25" customHeight="1">
      <c r="A29" s="70"/>
      <c r="B29" s="49"/>
      <c r="C29" s="49"/>
      <c r="D29" s="49"/>
      <c r="E29" s="71"/>
      <c r="F29" s="6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8"/>
      <c r="AR29" s="70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71"/>
      <c r="BD29" s="70"/>
      <c r="BE29" s="49"/>
      <c r="BF29" s="49"/>
      <c r="BG29" s="49"/>
      <c r="BH29" s="49"/>
      <c r="BI29" s="49"/>
      <c r="BJ29" s="49"/>
      <c r="BK29" s="49"/>
      <c r="BL29" s="49"/>
      <c r="BM29" s="71"/>
      <c r="BN29" s="70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71"/>
      <c r="CD29" s="70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7"/>
      <c r="CR29" s="48"/>
      <c r="CS29" s="48"/>
      <c r="CT29" s="48"/>
      <c r="CU29" s="48"/>
      <c r="CV29" s="48"/>
      <c r="CW29" s="48"/>
      <c r="CX29" s="48"/>
      <c r="CY29" s="49"/>
      <c r="CZ29" s="49"/>
      <c r="DA29" s="49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0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71"/>
      <c r="ED29" s="37" t="s">
        <v>230</v>
      </c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7" t="s">
        <v>231</v>
      </c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30"/>
      <c r="FL29" s="29" t="s">
        <v>190</v>
      </c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30"/>
    </row>
    <row r="30" spans="1:187" ht="11.25">
      <c r="A30" s="31">
        <v>1</v>
      </c>
      <c r="B30" s="31"/>
      <c r="C30" s="31"/>
      <c r="D30" s="31"/>
      <c r="E30" s="31"/>
      <c r="F30" s="37">
        <v>2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7">
        <v>3</v>
      </c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37">
        <v>4</v>
      </c>
      <c r="BE30" s="29"/>
      <c r="BF30" s="29"/>
      <c r="BG30" s="29"/>
      <c r="BH30" s="29"/>
      <c r="BI30" s="29"/>
      <c r="BJ30" s="29"/>
      <c r="BK30" s="29"/>
      <c r="BL30" s="29"/>
      <c r="BM30" s="30"/>
      <c r="BN30" s="37">
        <v>5</v>
      </c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30"/>
      <c r="CD30" s="37">
        <v>6</v>
      </c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31">
        <v>7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>
        <v>8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30"/>
      <c r="DN30" s="37">
        <v>9</v>
      </c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30"/>
      <c r="ED30" s="37">
        <v>10</v>
      </c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37">
        <v>11</v>
      </c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30"/>
      <c r="FL30" s="29">
        <v>12</v>
      </c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30"/>
    </row>
    <row r="31" spans="1:187" ht="74.25" customHeight="1">
      <c r="A31" s="31">
        <v>1</v>
      </c>
      <c r="B31" s="31"/>
      <c r="C31" s="31"/>
      <c r="D31" s="31"/>
      <c r="E31" s="31"/>
      <c r="F31" s="37" t="s">
        <v>274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37">
        <v>131</v>
      </c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7"/>
      <c r="BE31" s="35"/>
      <c r="BF31" s="35"/>
      <c r="BG31" s="35"/>
      <c r="BH31" s="35"/>
      <c r="BI31" s="35"/>
      <c r="BJ31" s="35"/>
      <c r="BK31" s="35"/>
      <c r="BL31" s="35"/>
      <c r="BM31" s="36"/>
      <c r="BN31" s="37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35"/>
      <c r="CB31" s="35"/>
      <c r="CC31" s="36"/>
      <c r="CD31" s="42">
        <v>500</v>
      </c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5">
        <v>42000</v>
      </c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28">
        <v>21000000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43"/>
      <c r="DN31" s="37">
        <v>20883894.4</v>
      </c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6"/>
      <c r="ED31" s="42">
        <f>DB31-DN31</f>
        <v>116105.60000000149</v>
      </c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4">
        <f>ED31/DN31*0.1</f>
        <v>0.0005559576091325261</v>
      </c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6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6"/>
    </row>
    <row r="32" spans="1:187" ht="12.75">
      <c r="A32" s="31">
        <v>3</v>
      </c>
      <c r="B32" s="31"/>
      <c r="C32" s="31"/>
      <c r="D32" s="31"/>
      <c r="E32" s="31"/>
      <c r="F32" s="37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37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7"/>
      <c r="BE32" s="35"/>
      <c r="BF32" s="35"/>
      <c r="BG32" s="35"/>
      <c r="BH32" s="35"/>
      <c r="BI32" s="35"/>
      <c r="BJ32" s="35"/>
      <c r="BK32" s="35"/>
      <c r="BL32" s="35"/>
      <c r="BM32" s="36"/>
      <c r="BN32" s="37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35"/>
      <c r="CB32" s="35"/>
      <c r="CC32" s="36"/>
      <c r="CD32" s="37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30"/>
      <c r="DN32" s="37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6"/>
      <c r="ED32" s="37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4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6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6"/>
    </row>
    <row r="33" spans="1:187" ht="12.75" customHeight="1">
      <c r="A33" s="37" t="s">
        <v>17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3"/>
      <c r="AR33" s="37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7"/>
      <c r="BE33" s="35"/>
      <c r="BF33" s="35"/>
      <c r="BG33" s="35"/>
      <c r="BH33" s="35"/>
      <c r="BI33" s="35"/>
      <c r="BJ33" s="35"/>
      <c r="BK33" s="35"/>
      <c r="BL33" s="35"/>
      <c r="BM33" s="36"/>
      <c r="BN33" s="37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35"/>
      <c r="CB33" s="35"/>
      <c r="CC33" s="36"/>
      <c r="CD33" s="28">
        <f>SUM(CD31:CO32)</f>
        <v>500</v>
      </c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30"/>
      <c r="CP33" s="28">
        <f>SUM(CP31:DA32)</f>
        <v>42000</v>
      </c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  <c r="DB33" s="28">
        <f>SUM(DB31:DM32)</f>
        <v>21000000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30"/>
      <c r="DN33" s="37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6"/>
      <c r="ED33" s="37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4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6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6"/>
    </row>
    <row r="34" spans="1:187" ht="15.75" customHeight="1">
      <c r="A34" s="50" t="s">
        <v>195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</row>
    <row r="35" spans="1:187" ht="12.7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</row>
    <row r="36" spans="1:187" ht="14.25" customHeight="1">
      <c r="A36" s="54" t="s">
        <v>208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</row>
    <row r="37" spans="1:187" ht="6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</row>
    <row r="38" spans="1:187" ht="21" customHeight="1">
      <c r="A38" s="31" t="s">
        <v>151</v>
      </c>
      <c r="B38" s="31"/>
      <c r="C38" s="31"/>
      <c r="D38" s="31"/>
      <c r="E38" s="31"/>
      <c r="F38" s="31" t="s">
        <v>46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37" t="s">
        <v>215</v>
      </c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6"/>
      <c r="ES38" s="37" t="s">
        <v>154</v>
      </c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30"/>
    </row>
    <row r="39" spans="1:187" ht="12.75">
      <c r="A39" s="31">
        <v>1</v>
      </c>
      <c r="B39" s="31"/>
      <c r="C39" s="31"/>
      <c r="D39" s="31"/>
      <c r="E39" s="31"/>
      <c r="F39" s="31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37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6"/>
      <c r="ES39" s="37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30"/>
    </row>
    <row r="40" spans="1:187" ht="12.75">
      <c r="A40" s="31">
        <v>2</v>
      </c>
      <c r="B40" s="31"/>
      <c r="C40" s="31"/>
      <c r="D40" s="31"/>
      <c r="E40" s="31"/>
      <c r="F40" s="31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37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6"/>
      <c r="ES40" s="37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30"/>
    </row>
    <row r="41" spans="1:187" ht="11.25" customHeight="1">
      <c r="A41" s="80" t="s">
        <v>17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2"/>
      <c r="ES41" s="37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30"/>
    </row>
    <row r="42" spans="1:187" ht="13.5" customHeight="1">
      <c r="A42" s="52" t="s">
        <v>200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</row>
    <row r="43" spans="1:187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</row>
    <row r="44" spans="1:187" ht="11.25" customHeight="1">
      <c r="A44" s="84" t="s">
        <v>201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</row>
    <row r="45" spans="1:187" ht="11.25" customHeight="1">
      <c r="A45" s="56" t="s">
        <v>157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</row>
    <row r="46" spans="1:187" ht="5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</row>
    <row r="47" spans="1:187" ht="23.25" customHeight="1">
      <c r="A47" s="55" t="s">
        <v>151</v>
      </c>
      <c r="B47" s="55"/>
      <c r="C47" s="55"/>
      <c r="D47" s="55"/>
      <c r="E47" s="55"/>
      <c r="F47" s="57" t="s">
        <v>46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9"/>
      <c r="ES47" s="57" t="s">
        <v>154</v>
      </c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9"/>
    </row>
    <row r="48" spans="1:187" ht="11.25">
      <c r="A48" s="55">
        <v>1</v>
      </c>
      <c r="B48" s="55"/>
      <c r="C48" s="55"/>
      <c r="D48" s="55"/>
      <c r="E48" s="55"/>
      <c r="F48" s="57" t="s">
        <v>275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9"/>
      <c r="ES48" s="77">
        <v>14644955.56</v>
      </c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9"/>
    </row>
    <row r="49" spans="1:187" ht="11.25">
      <c r="A49" s="55">
        <v>2</v>
      </c>
      <c r="B49" s="55"/>
      <c r="C49" s="55"/>
      <c r="D49" s="55"/>
      <c r="E49" s="55"/>
      <c r="F49" s="5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9"/>
      <c r="ES49" s="77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9"/>
    </row>
    <row r="50" spans="1:187" ht="11.25" customHeight="1">
      <c r="A50" s="60" t="s">
        <v>17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2"/>
      <c r="ES50" s="77">
        <f>SUM(ES48:GE49)</f>
        <v>14644955.56</v>
      </c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9"/>
    </row>
    <row r="51" spans="1:187" ht="11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</row>
    <row r="52" spans="1:187" ht="11.25" customHeight="1">
      <c r="A52" s="56" t="s">
        <v>158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</row>
    <row r="53" spans="1:187" ht="7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</row>
    <row r="54" spans="1:187" ht="26.25" customHeight="1">
      <c r="A54" s="55" t="s">
        <v>151</v>
      </c>
      <c r="B54" s="55"/>
      <c r="C54" s="55"/>
      <c r="D54" s="55"/>
      <c r="E54" s="55"/>
      <c r="F54" s="57" t="s">
        <v>46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9"/>
      <c r="ES54" s="57" t="s">
        <v>154</v>
      </c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9"/>
    </row>
    <row r="55" spans="1:187" ht="11.25">
      <c r="A55" s="55">
        <v>1</v>
      </c>
      <c r="B55" s="55"/>
      <c r="C55" s="55"/>
      <c r="D55" s="55"/>
      <c r="E55" s="55"/>
      <c r="F55" s="57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9"/>
      <c r="ES55" s="57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9"/>
    </row>
    <row r="56" spans="1:187" ht="11.25">
      <c r="A56" s="55">
        <v>2</v>
      </c>
      <c r="B56" s="55"/>
      <c r="C56" s="55"/>
      <c r="D56" s="55"/>
      <c r="E56" s="55"/>
      <c r="F56" s="5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9"/>
      <c r="ES56" s="57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9"/>
    </row>
    <row r="57" spans="1:187" ht="11.25" customHeight="1">
      <c r="A57" s="60" t="s">
        <v>17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2"/>
      <c r="ES57" s="57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9"/>
    </row>
    <row r="58" spans="1:187" ht="11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</row>
    <row r="59" spans="1:187" ht="11.25" customHeight="1">
      <c r="A59" s="56" t="s">
        <v>159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</row>
    <row r="60" spans="1:187" ht="4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</row>
    <row r="61" spans="1:187" ht="21" customHeight="1">
      <c r="A61" s="55" t="s">
        <v>151</v>
      </c>
      <c r="B61" s="55"/>
      <c r="C61" s="55"/>
      <c r="D61" s="55"/>
      <c r="E61" s="55"/>
      <c r="F61" s="57" t="s">
        <v>46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9"/>
      <c r="ES61" s="57" t="s">
        <v>154</v>
      </c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9"/>
    </row>
    <row r="62" spans="1:187" ht="11.25">
      <c r="A62" s="55">
        <v>1</v>
      </c>
      <c r="B62" s="55"/>
      <c r="C62" s="55"/>
      <c r="D62" s="55"/>
      <c r="E62" s="55"/>
      <c r="F62" s="5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9"/>
      <c r="ES62" s="57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9"/>
    </row>
    <row r="63" spans="1:187" ht="11.25">
      <c r="A63" s="55">
        <v>2</v>
      </c>
      <c r="B63" s="55"/>
      <c r="C63" s="55"/>
      <c r="D63" s="55"/>
      <c r="E63" s="55"/>
      <c r="F63" s="5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9"/>
      <c r="ES63" s="57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9"/>
    </row>
    <row r="64" spans="1:187" ht="11.25" customHeight="1">
      <c r="A64" s="60" t="s">
        <v>17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2"/>
      <c r="ES64" s="57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9"/>
    </row>
    <row r="65" spans="1:187" ht="11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</row>
    <row r="66" spans="1:187" ht="11.25" customHeight="1">
      <c r="A66" s="56" t="s">
        <v>160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</row>
    <row r="67" spans="1:187" ht="6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</row>
    <row r="68" spans="1:187" ht="22.5" customHeight="1">
      <c r="A68" s="55" t="s">
        <v>151</v>
      </c>
      <c r="B68" s="55"/>
      <c r="C68" s="55"/>
      <c r="D68" s="55"/>
      <c r="E68" s="55"/>
      <c r="F68" s="57" t="s">
        <v>46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9"/>
      <c r="ES68" s="57" t="s">
        <v>154</v>
      </c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9"/>
    </row>
    <row r="69" spans="1:187" ht="11.25">
      <c r="A69" s="55">
        <v>1</v>
      </c>
      <c r="B69" s="55"/>
      <c r="C69" s="55"/>
      <c r="D69" s="55"/>
      <c r="E69" s="55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9"/>
      <c r="ES69" s="57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9"/>
    </row>
    <row r="70" spans="1:187" ht="11.25">
      <c r="A70" s="55">
        <v>2</v>
      </c>
      <c r="B70" s="55"/>
      <c r="C70" s="55"/>
      <c r="D70" s="55"/>
      <c r="E70" s="55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9"/>
      <c r="ES70" s="57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9"/>
    </row>
    <row r="71" spans="1:187" ht="11.25" customHeight="1">
      <c r="A71" s="60" t="s">
        <v>17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2"/>
      <c r="ES71" s="57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9"/>
    </row>
    <row r="72" spans="1:187" ht="11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</row>
    <row r="73" spans="1:187" ht="11.25">
      <c r="A73" s="83" t="s">
        <v>203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</row>
    <row r="74" spans="1:187" ht="6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</row>
    <row r="75" spans="1:187" ht="21" customHeight="1">
      <c r="A75" s="31" t="s">
        <v>151</v>
      </c>
      <c r="B75" s="31"/>
      <c r="C75" s="31"/>
      <c r="D75" s="31"/>
      <c r="E75" s="31"/>
      <c r="F75" s="31" t="s">
        <v>46</v>
      </c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37" t="s">
        <v>215</v>
      </c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6"/>
      <c r="ES75" s="37" t="s">
        <v>154</v>
      </c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30"/>
    </row>
    <row r="76" spans="1:187" ht="12.75">
      <c r="A76" s="31">
        <v>1</v>
      </c>
      <c r="B76" s="31"/>
      <c r="C76" s="31"/>
      <c r="D76" s="31"/>
      <c r="E76" s="31"/>
      <c r="F76" s="31" t="s">
        <v>276</v>
      </c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37">
        <v>150</v>
      </c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6"/>
      <c r="ES76" s="42">
        <v>15000</v>
      </c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43"/>
    </row>
    <row r="77" spans="1:187" ht="12.75">
      <c r="A77" s="31">
        <v>2</v>
      </c>
      <c r="B77" s="31"/>
      <c r="C77" s="31"/>
      <c r="D77" s="31"/>
      <c r="E77" s="31"/>
      <c r="F77" s="31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37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6"/>
      <c r="ES77" s="42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43"/>
    </row>
    <row r="78" spans="1:187" ht="11.25" customHeight="1">
      <c r="A78" s="37" t="s">
        <v>17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30"/>
      <c r="ES78" s="42">
        <f>ES76</f>
        <v>15000</v>
      </c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43"/>
    </row>
    <row r="79" spans="1:187" ht="16.5" customHeight="1">
      <c r="A79" s="52" t="s">
        <v>202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</row>
    <row r="81" spans="1:187" ht="12">
      <c r="A81" s="54" t="s">
        <v>205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</row>
    <row r="82" spans="1:187" ht="6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</row>
    <row r="83" spans="1:187" ht="32.25" customHeight="1">
      <c r="A83" s="31" t="s">
        <v>151</v>
      </c>
      <c r="B83" s="31"/>
      <c r="C83" s="31"/>
      <c r="D83" s="31"/>
      <c r="E83" s="31"/>
      <c r="F83" s="31" t="s">
        <v>46</v>
      </c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37" t="s">
        <v>215</v>
      </c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6"/>
      <c r="ES83" s="37" t="s">
        <v>154</v>
      </c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30"/>
    </row>
    <row r="84" spans="1:187" ht="14.25" customHeight="1">
      <c r="A84" s="31">
        <v>1</v>
      </c>
      <c r="B84" s="31"/>
      <c r="C84" s="31"/>
      <c r="D84" s="31"/>
      <c r="E84" s="31"/>
      <c r="F84" s="31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37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6"/>
      <c r="ES84" s="37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30"/>
    </row>
    <row r="85" spans="1:187" ht="12.75">
      <c r="A85" s="31">
        <v>2</v>
      </c>
      <c r="B85" s="31"/>
      <c r="C85" s="31"/>
      <c r="D85" s="31"/>
      <c r="E85" s="31"/>
      <c r="F85" s="31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37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6"/>
      <c r="ES85" s="37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30"/>
    </row>
    <row r="86" spans="1:187" ht="11.25" customHeight="1">
      <c r="A86" s="80" t="s">
        <v>17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2"/>
      <c r="ES86" s="37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30"/>
    </row>
    <row r="87" spans="1:187" ht="17.25" customHeight="1">
      <c r="A87" s="52" t="s">
        <v>204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</row>
    <row r="88" spans="1:195" ht="11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</row>
    <row r="89" spans="1:195" ht="12">
      <c r="A89" s="40" t="s">
        <v>206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14"/>
      <c r="GG89" s="14"/>
      <c r="GH89" s="14"/>
      <c r="GI89" s="14"/>
      <c r="GJ89" s="14"/>
      <c r="GK89" s="14"/>
      <c r="GL89" s="14"/>
      <c r="GM89" s="14"/>
    </row>
    <row r="90" spans="188:195" ht="6.75" customHeight="1">
      <c r="GF90" s="14"/>
      <c r="GG90" s="14"/>
      <c r="GH90" s="14"/>
      <c r="GI90" s="14"/>
      <c r="GJ90" s="14"/>
      <c r="GK90" s="14"/>
      <c r="GL90" s="14"/>
      <c r="GM90" s="14"/>
    </row>
    <row r="91" spans="1:195" ht="27.75" customHeight="1">
      <c r="A91" s="63" t="s">
        <v>151</v>
      </c>
      <c r="B91" s="64"/>
      <c r="C91" s="64"/>
      <c r="D91" s="64"/>
      <c r="E91" s="65"/>
      <c r="F91" s="63" t="s">
        <v>46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5"/>
      <c r="AR91" s="44" t="s">
        <v>215</v>
      </c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69"/>
      <c r="BD91" s="44" t="s">
        <v>185</v>
      </c>
      <c r="BE91" s="46"/>
      <c r="BF91" s="46"/>
      <c r="BG91" s="46"/>
      <c r="BH91" s="46"/>
      <c r="BI91" s="46"/>
      <c r="BJ91" s="46"/>
      <c r="BK91" s="46"/>
      <c r="BL91" s="46"/>
      <c r="BM91" s="69"/>
      <c r="BN91" s="44" t="s">
        <v>186</v>
      </c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69"/>
      <c r="CD91" s="44" t="s">
        <v>224</v>
      </c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4" t="s">
        <v>111</v>
      </c>
      <c r="CR91" s="45"/>
      <c r="CS91" s="45"/>
      <c r="CT91" s="45"/>
      <c r="CU91" s="45"/>
      <c r="CV91" s="45"/>
      <c r="CW91" s="45"/>
      <c r="CX91" s="45"/>
      <c r="CY91" s="46"/>
      <c r="CZ91" s="46"/>
      <c r="DA91" s="46"/>
      <c r="DB91" s="31" t="s">
        <v>217</v>
      </c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44" t="s">
        <v>207</v>
      </c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69"/>
      <c r="ED91" s="73" t="s">
        <v>188</v>
      </c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6"/>
      <c r="GF91" s="14"/>
      <c r="GG91" s="14"/>
      <c r="GH91" s="14"/>
      <c r="GI91" s="14"/>
      <c r="GJ91" s="14"/>
      <c r="GK91" s="14"/>
      <c r="GL91" s="14"/>
      <c r="GM91" s="14"/>
    </row>
    <row r="92" spans="1:195" ht="50.25" customHeight="1">
      <c r="A92" s="66"/>
      <c r="B92" s="67"/>
      <c r="C92" s="67"/>
      <c r="D92" s="67"/>
      <c r="E92" s="68"/>
      <c r="F92" s="66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8"/>
      <c r="AR92" s="70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71"/>
      <c r="BD92" s="70"/>
      <c r="BE92" s="49"/>
      <c r="BF92" s="49"/>
      <c r="BG92" s="49"/>
      <c r="BH92" s="49"/>
      <c r="BI92" s="49"/>
      <c r="BJ92" s="49"/>
      <c r="BK92" s="49"/>
      <c r="BL92" s="49"/>
      <c r="BM92" s="71"/>
      <c r="BN92" s="70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71"/>
      <c r="CD92" s="70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7"/>
      <c r="CR92" s="48"/>
      <c r="CS92" s="48"/>
      <c r="CT92" s="48"/>
      <c r="CU92" s="48"/>
      <c r="CV92" s="48"/>
      <c r="CW92" s="48"/>
      <c r="CX92" s="48"/>
      <c r="CY92" s="49"/>
      <c r="CZ92" s="49"/>
      <c r="DA92" s="49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0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71"/>
      <c r="ED92" s="37" t="s">
        <v>230</v>
      </c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7" t="s">
        <v>231</v>
      </c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30"/>
      <c r="FL92" s="29" t="s">
        <v>190</v>
      </c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30"/>
      <c r="GF92" s="14"/>
      <c r="GG92" s="14"/>
      <c r="GH92" s="14"/>
      <c r="GI92" s="14"/>
      <c r="GJ92" s="14"/>
      <c r="GK92" s="14"/>
      <c r="GL92" s="14"/>
      <c r="GM92" s="14"/>
    </row>
    <row r="93" spans="1:195" ht="11.25">
      <c r="A93" s="31">
        <v>1</v>
      </c>
      <c r="B93" s="31"/>
      <c r="C93" s="31"/>
      <c r="D93" s="31"/>
      <c r="E93" s="31"/>
      <c r="F93" s="37">
        <v>2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7">
        <v>3</v>
      </c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37">
        <v>4</v>
      </c>
      <c r="BE93" s="29"/>
      <c r="BF93" s="29"/>
      <c r="BG93" s="29"/>
      <c r="BH93" s="29"/>
      <c r="BI93" s="29"/>
      <c r="BJ93" s="29"/>
      <c r="BK93" s="29"/>
      <c r="BL93" s="29"/>
      <c r="BM93" s="30"/>
      <c r="BN93" s="37">
        <v>5</v>
      </c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30"/>
      <c r="CD93" s="37">
        <v>6</v>
      </c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31">
        <v>7</v>
      </c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29">
        <v>8</v>
      </c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30"/>
      <c r="DN93" s="37">
        <v>9</v>
      </c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30"/>
      <c r="ED93" s="37">
        <v>10</v>
      </c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37">
        <v>11</v>
      </c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30"/>
      <c r="FL93" s="29">
        <v>12</v>
      </c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30"/>
      <c r="GF93" s="14"/>
      <c r="GG93" s="14"/>
      <c r="GH93" s="14"/>
      <c r="GI93" s="14"/>
      <c r="GJ93" s="14"/>
      <c r="GK93" s="14"/>
      <c r="GL93" s="14"/>
      <c r="GM93" s="14"/>
    </row>
    <row r="94" spans="1:195" ht="12.75">
      <c r="A94" s="31">
        <v>1</v>
      </c>
      <c r="B94" s="31"/>
      <c r="C94" s="31"/>
      <c r="D94" s="31"/>
      <c r="E94" s="31"/>
      <c r="F94" s="3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37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7"/>
      <c r="BE94" s="35"/>
      <c r="BF94" s="35"/>
      <c r="BG94" s="35"/>
      <c r="BH94" s="35"/>
      <c r="BI94" s="35"/>
      <c r="BJ94" s="35"/>
      <c r="BK94" s="35"/>
      <c r="BL94" s="35"/>
      <c r="BM94" s="36"/>
      <c r="BN94" s="37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35"/>
      <c r="CB94" s="35"/>
      <c r="CC94" s="36"/>
      <c r="CD94" s="37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30"/>
      <c r="DN94" s="37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6"/>
      <c r="ED94" s="37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4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6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6"/>
      <c r="GF94" s="14"/>
      <c r="GG94" s="14"/>
      <c r="GH94" s="14"/>
      <c r="GI94" s="14"/>
      <c r="GJ94" s="14"/>
      <c r="GK94" s="14"/>
      <c r="GL94" s="14"/>
      <c r="GM94" s="14"/>
    </row>
    <row r="95" spans="1:195" ht="12.75">
      <c r="A95" s="31">
        <v>2</v>
      </c>
      <c r="B95" s="31"/>
      <c r="C95" s="31"/>
      <c r="D95" s="31"/>
      <c r="E95" s="31"/>
      <c r="F95" s="3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37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7"/>
      <c r="BE95" s="35"/>
      <c r="BF95" s="35"/>
      <c r="BG95" s="35"/>
      <c r="BH95" s="35"/>
      <c r="BI95" s="35"/>
      <c r="BJ95" s="35"/>
      <c r="BK95" s="35"/>
      <c r="BL95" s="35"/>
      <c r="BM95" s="36"/>
      <c r="BN95" s="37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35"/>
      <c r="CB95" s="35"/>
      <c r="CC95" s="36"/>
      <c r="CD95" s="37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30"/>
      <c r="DN95" s="37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6"/>
      <c r="ED95" s="37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4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6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6"/>
      <c r="GF95" s="14"/>
      <c r="GG95" s="14"/>
      <c r="GH95" s="14"/>
      <c r="GI95" s="14"/>
      <c r="GJ95" s="14"/>
      <c r="GK95" s="14"/>
      <c r="GL95" s="14"/>
      <c r="GM95" s="14"/>
    </row>
    <row r="96" spans="1:195" ht="12.75">
      <c r="A96" s="31">
        <v>3</v>
      </c>
      <c r="B96" s="31"/>
      <c r="C96" s="31"/>
      <c r="D96" s="31"/>
      <c r="E96" s="31"/>
      <c r="F96" s="3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7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7"/>
      <c r="BE96" s="35"/>
      <c r="BF96" s="35"/>
      <c r="BG96" s="35"/>
      <c r="BH96" s="35"/>
      <c r="BI96" s="35"/>
      <c r="BJ96" s="35"/>
      <c r="BK96" s="35"/>
      <c r="BL96" s="35"/>
      <c r="BM96" s="36"/>
      <c r="BN96" s="37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35"/>
      <c r="CB96" s="35"/>
      <c r="CC96" s="36"/>
      <c r="CD96" s="37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30"/>
      <c r="DN96" s="37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6"/>
      <c r="ED96" s="37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4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6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6"/>
      <c r="GF96" s="14"/>
      <c r="GG96" s="14"/>
      <c r="GH96" s="14"/>
      <c r="GI96" s="14"/>
      <c r="GJ96" s="14"/>
      <c r="GK96" s="14"/>
      <c r="GL96" s="14"/>
      <c r="GM96" s="14"/>
    </row>
    <row r="97" spans="1:195" ht="12.75">
      <c r="A97" s="31"/>
      <c r="B97" s="31"/>
      <c r="C97" s="31"/>
      <c r="D97" s="31"/>
      <c r="E97" s="31"/>
      <c r="F97" s="32" t="s">
        <v>17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7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7"/>
      <c r="BE97" s="35"/>
      <c r="BF97" s="35"/>
      <c r="BG97" s="35"/>
      <c r="BH97" s="35"/>
      <c r="BI97" s="35"/>
      <c r="BJ97" s="35"/>
      <c r="BK97" s="35"/>
      <c r="BL97" s="35"/>
      <c r="BM97" s="36"/>
      <c r="BN97" s="37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35"/>
      <c r="CB97" s="35"/>
      <c r="CC97" s="36"/>
      <c r="CD97" s="37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30"/>
      <c r="DN97" s="37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6"/>
      <c r="ED97" s="37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4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6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6"/>
      <c r="GF97" s="14"/>
      <c r="GG97" s="14"/>
      <c r="GH97" s="14"/>
      <c r="GI97" s="14"/>
      <c r="GJ97" s="14"/>
      <c r="GK97" s="14"/>
      <c r="GL97" s="14"/>
      <c r="GM97" s="14"/>
    </row>
    <row r="98" spans="1:195" ht="29.25" customHeight="1">
      <c r="A98" s="52" t="s">
        <v>216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14"/>
      <c r="GG98" s="14"/>
      <c r="GH98" s="14"/>
      <c r="GI98" s="14"/>
      <c r="GJ98" s="14"/>
      <c r="GK98" s="14"/>
      <c r="GL98" s="14"/>
      <c r="GM98" s="14"/>
    </row>
    <row r="99" spans="1:195" ht="11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</row>
    <row r="100" spans="1:195" ht="12">
      <c r="A100" s="40" t="s">
        <v>218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14"/>
      <c r="GG100" s="14"/>
      <c r="GH100" s="14"/>
      <c r="GI100" s="14"/>
      <c r="GJ100" s="14"/>
      <c r="GK100" s="14"/>
      <c r="GL100" s="14"/>
      <c r="GM100" s="14"/>
    </row>
    <row r="101" spans="188:195" ht="11.25">
      <c r="GF101" s="14"/>
      <c r="GG101" s="14"/>
      <c r="GH101" s="14"/>
      <c r="GI101" s="14"/>
      <c r="GJ101" s="14"/>
      <c r="GK101" s="14"/>
      <c r="GL101" s="14"/>
      <c r="GM101" s="14"/>
    </row>
    <row r="102" spans="1:195" ht="27.75" customHeight="1">
      <c r="A102" s="55" t="s">
        <v>151</v>
      </c>
      <c r="B102" s="55"/>
      <c r="C102" s="55"/>
      <c r="D102" s="55"/>
      <c r="E102" s="55"/>
      <c r="F102" s="57" t="s">
        <v>46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9"/>
      <c r="ES102" s="57" t="s">
        <v>154</v>
      </c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9"/>
      <c r="GF102" s="14"/>
      <c r="GG102" s="14"/>
      <c r="GH102" s="14"/>
      <c r="GI102" s="14"/>
      <c r="GJ102" s="14"/>
      <c r="GK102" s="14"/>
      <c r="GL102" s="14"/>
      <c r="GM102" s="14"/>
    </row>
    <row r="103" spans="1:195" ht="12.75" customHeight="1">
      <c r="A103" s="55">
        <v>1</v>
      </c>
      <c r="B103" s="55"/>
      <c r="C103" s="55"/>
      <c r="D103" s="55"/>
      <c r="E103" s="55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9"/>
      <c r="ES103" s="57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9"/>
      <c r="GF103" s="14"/>
      <c r="GG103" s="14"/>
      <c r="GH103" s="14"/>
      <c r="GI103" s="14"/>
      <c r="GJ103" s="14"/>
      <c r="GK103" s="14"/>
      <c r="GL103" s="14"/>
      <c r="GM103" s="14"/>
    </row>
    <row r="104" spans="1:195" ht="11.25">
      <c r="A104" s="55">
        <v>2</v>
      </c>
      <c r="B104" s="55"/>
      <c r="C104" s="55"/>
      <c r="D104" s="55"/>
      <c r="E104" s="55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9"/>
      <c r="ES104" s="57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9"/>
      <c r="GF104" s="14"/>
      <c r="GG104" s="14"/>
      <c r="GH104" s="14"/>
      <c r="GI104" s="14"/>
      <c r="GJ104" s="14"/>
      <c r="GK104" s="14"/>
      <c r="GL104" s="14"/>
      <c r="GM104" s="14"/>
    </row>
    <row r="105" spans="1:195" ht="11.25">
      <c r="A105" s="60" t="s">
        <v>17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2"/>
      <c r="ES105" s="57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9"/>
      <c r="GF105" s="14"/>
      <c r="GG105" s="14"/>
      <c r="GH105" s="14"/>
      <c r="GI105" s="14"/>
      <c r="GJ105" s="14"/>
      <c r="GK105" s="14"/>
      <c r="GL105" s="14"/>
      <c r="GM105" s="14"/>
    </row>
    <row r="106" spans="1:195" ht="22.5" customHeight="1">
      <c r="A106" s="52" t="s">
        <v>257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14"/>
      <c r="GG106" s="14"/>
      <c r="GH106" s="14"/>
      <c r="GI106" s="14"/>
      <c r="GJ106" s="14"/>
      <c r="GK106" s="14"/>
      <c r="GL106" s="14"/>
      <c r="GM106" s="14"/>
    </row>
    <row r="107" spans="1:195" ht="12.75">
      <c r="A107" s="96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14"/>
      <c r="GG107" s="14"/>
      <c r="GH107" s="14"/>
      <c r="GI107" s="14"/>
      <c r="GJ107" s="14"/>
      <c r="GK107" s="14"/>
      <c r="GL107" s="14"/>
      <c r="GM107" s="14"/>
    </row>
    <row r="108" spans="1:195" ht="11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</row>
    <row r="109" spans="1:195" ht="11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</row>
    <row r="110" spans="1:195" ht="11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</row>
    <row r="111" spans="1:195" ht="11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</row>
    <row r="112" spans="1:195" ht="11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</row>
    <row r="113" spans="1:195" ht="11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</row>
    <row r="114" spans="1:195" ht="11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</row>
    <row r="115" spans="1:195" ht="11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</row>
    <row r="116" spans="1:195" ht="11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</row>
    <row r="117" spans="1:195" ht="11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</row>
    <row r="118" spans="1:195" ht="11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</row>
    <row r="119" spans="1:195" ht="11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</row>
    <row r="120" spans="1:195" ht="11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</row>
    <row r="121" spans="1:195" ht="11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</row>
    <row r="122" spans="1:195" ht="11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</row>
    <row r="123" spans="1:195" ht="11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</row>
    <row r="124" spans="1:195" ht="11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</row>
    <row r="125" spans="1:195" ht="11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</row>
    <row r="126" spans="1:195" ht="11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</row>
    <row r="127" spans="1:195" ht="11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</row>
    <row r="128" spans="1:195" ht="11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</row>
    <row r="129" spans="1:195" ht="11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</row>
    <row r="130" spans="1:195" ht="11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</row>
    <row r="131" spans="1:195" ht="11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</row>
    <row r="132" spans="1:195" ht="11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</row>
    <row r="133" spans="1:195" ht="11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</row>
    <row r="134" spans="1:195" ht="11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</row>
    <row r="135" spans="1:195" ht="11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</row>
    <row r="136" spans="1:195" ht="11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</row>
    <row r="137" spans="1:195" ht="11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</row>
    <row r="138" spans="1:195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</row>
    <row r="139" spans="1:195" ht="11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</row>
    <row r="140" spans="1:195" ht="11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</row>
    <row r="141" spans="1:195" ht="11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</row>
    <row r="142" spans="1:195" ht="11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</row>
    <row r="143" spans="1:195" ht="11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</row>
    <row r="144" spans="1:195" ht="11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</row>
    <row r="145" spans="1:195" ht="11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</row>
    <row r="146" spans="1:195" ht="11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</row>
    <row r="147" spans="1:195" ht="11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</row>
    <row r="148" spans="1:195" ht="11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</row>
    <row r="149" spans="1:195" ht="11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</row>
    <row r="150" spans="1:195" ht="11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</row>
    <row r="151" spans="1:195" ht="11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</row>
    <row r="152" spans="1:195" ht="11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</row>
    <row r="153" spans="1:195" ht="11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</row>
    <row r="154" spans="1:195" ht="11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</row>
    <row r="155" spans="1:195" ht="11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</row>
    <row r="156" spans="1:195" ht="11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</row>
    <row r="157" spans="1:195" ht="11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</row>
    <row r="158" spans="1:195" ht="11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</row>
    <row r="159" spans="1:195" ht="11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</row>
    <row r="160" spans="1:195" ht="11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</row>
    <row r="161" spans="1:195" ht="11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</row>
    <row r="162" spans="1:195" ht="11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</row>
    <row r="163" spans="1:195" ht="11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</row>
    <row r="164" spans="1:195" ht="11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</row>
    <row r="165" spans="1:195" ht="11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</row>
    <row r="166" spans="1:195" ht="11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</row>
    <row r="167" spans="1:195" ht="11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</row>
    <row r="168" spans="1:195" ht="11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</row>
    <row r="169" spans="1:195" ht="11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</row>
    <row r="170" spans="1:195" ht="11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</row>
    <row r="171" spans="1:195" ht="11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</row>
    <row r="172" spans="1:195" ht="11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</row>
    <row r="173" spans="1:195" ht="11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</row>
    <row r="174" spans="1:195" ht="11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</row>
    <row r="175" spans="1:195" ht="11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</row>
    <row r="176" spans="1:195" ht="11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</row>
    <row r="177" spans="1:195" ht="11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</row>
    <row r="178" spans="1:195" ht="11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</row>
    <row r="179" spans="1:195" ht="11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</row>
    <row r="180" spans="1:195" ht="11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</row>
    <row r="181" spans="1:195" ht="11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</row>
    <row r="182" spans="1:195" ht="11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</row>
    <row r="183" spans="1:195" ht="11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</row>
    <row r="184" spans="1:195" ht="11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</row>
    <row r="185" spans="1:195" ht="11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</row>
    <row r="186" spans="1:195" ht="11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</row>
    <row r="187" spans="1:195" ht="11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</row>
    <row r="188" spans="1:195" ht="11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</row>
    <row r="189" spans="1:195" ht="11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</row>
    <row r="190" spans="1:195" ht="11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</row>
    <row r="191" spans="1:195" ht="11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</row>
    <row r="192" spans="1:195" ht="11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</row>
    <row r="193" spans="1:195" ht="11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</row>
    <row r="194" spans="1:195" ht="11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</row>
    <row r="195" spans="1:195" ht="11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</row>
    <row r="196" spans="1:195" ht="11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</row>
    <row r="197" spans="1:195" ht="11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</row>
    <row r="198" spans="1:195" ht="11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</row>
    <row r="199" spans="1:195" ht="11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</row>
    <row r="200" spans="1:195" ht="11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</row>
    <row r="201" spans="1:195" ht="11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</row>
    <row r="202" spans="1:195" ht="11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</row>
    <row r="203" spans="1:195" ht="11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</row>
    <row r="204" spans="1:195" ht="11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</row>
    <row r="205" spans="1:195" ht="11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</row>
    <row r="206" spans="1:195" ht="11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</row>
    <row r="207" spans="1:195" ht="11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</row>
    <row r="208" spans="1:195" ht="11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</row>
    <row r="209" spans="1:195" ht="11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</row>
    <row r="210" spans="1:195" ht="11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</row>
    <row r="211" spans="1:195" ht="11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</row>
    <row r="212" spans="1:195" ht="11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</row>
    <row r="213" spans="1:195" ht="11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</row>
    <row r="214" spans="1:195" ht="11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</row>
    <row r="215" spans="1:195" ht="11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</row>
    <row r="216" spans="1:195" ht="11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</row>
    <row r="217" spans="1:195" ht="11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</row>
    <row r="218" spans="1:195" ht="11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</row>
    <row r="219" spans="1:195" ht="11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</row>
    <row r="220" spans="1:195" ht="11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</row>
    <row r="221" spans="1:195" ht="11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</row>
    <row r="222" spans="1:195" ht="11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</row>
    <row r="223" spans="1:195" ht="11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</row>
    <row r="224" spans="1:195" ht="11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</row>
    <row r="225" spans="1:195" ht="11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</row>
    <row r="226" spans="1:195" ht="11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</row>
    <row r="227" spans="1:195" ht="11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</row>
    <row r="228" spans="1:195" ht="11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</row>
    <row r="229" spans="1:195" ht="11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</row>
    <row r="230" spans="1:195" ht="11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</row>
    <row r="231" spans="1:195" ht="11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</row>
    <row r="232" spans="1:195" ht="11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</row>
    <row r="233" spans="1:195" ht="11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</row>
    <row r="234" spans="1:195" ht="11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</row>
    <row r="235" spans="1:195" ht="11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</row>
    <row r="236" spans="1:195" ht="11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</row>
    <row r="237" spans="1:195" ht="11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</row>
    <row r="238" spans="1:195" ht="11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</row>
    <row r="239" spans="1:195" ht="11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</row>
    <row r="240" spans="1:195" ht="11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</row>
    <row r="241" spans="1:195" ht="11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</row>
    <row r="242" spans="1:195" ht="11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</row>
    <row r="243" spans="1:195" ht="11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</row>
    <row r="244" spans="1:195" ht="11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</row>
    <row r="245" spans="1:195" ht="11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</row>
    <row r="246" spans="1:195" ht="11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</row>
    <row r="247" spans="1:195" ht="11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</row>
    <row r="248" spans="1:195" ht="11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</row>
    <row r="249" spans="1:195" ht="11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</row>
    <row r="250" spans="1:195" ht="11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</row>
    <row r="251" spans="1:195" ht="11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</row>
    <row r="252" spans="1:195" ht="11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</row>
    <row r="253" spans="1:195" ht="11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</row>
    <row r="254" spans="1:195" ht="11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</row>
    <row r="255" spans="1:195" ht="11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</row>
    <row r="256" spans="1:195" ht="11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</row>
    <row r="257" spans="1:195" ht="11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</row>
    <row r="258" spans="1:195" ht="11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</row>
    <row r="259" spans="1:195" ht="11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</row>
    <row r="260" spans="1:195" ht="11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</row>
    <row r="261" spans="1:195" ht="11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</row>
    <row r="262" spans="1:195" ht="11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</row>
    <row r="263" spans="1:195" ht="11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</row>
    <row r="264" spans="1:195" ht="11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</row>
    <row r="265" spans="1:195" ht="11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</row>
    <row r="266" spans="1:195" ht="11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</row>
    <row r="267" spans="1:195" ht="11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</row>
    <row r="268" spans="1:195" ht="11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</row>
    <row r="269" spans="1:195" ht="11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</row>
    <row r="270" spans="1:195" ht="11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</row>
    <row r="271" spans="1:195" ht="11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</row>
    <row r="272" spans="1:195" ht="11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</row>
    <row r="273" spans="1:195" ht="11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</row>
    <row r="274" spans="1:195" ht="11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</row>
    <row r="275" spans="1:195" ht="11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</row>
    <row r="276" spans="1:195" ht="11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</row>
    <row r="277" spans="1:195" ht="11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</row>
    <row r="278" spans="1:195" ht="11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</row>
    <row r="279" spans="1:195" ht="11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</row>
    <row r="280" spans="1:195" ht="11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</row>
    <row r="281" spans="1:195" ht="11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</row>
    <row r="282" spans="1:195" ht="11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</row>
    <row r="283" spans="1:195" ht="11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</row>
    <row r="284" spans="1:195" ht="11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</row>
    <row r="285" spans="1:195" ht="11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</row>
    <row r="286" spans="1:195" ht="11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</row>
    <row r="287" spans="1:195" ht="11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</row>
    <row r="288" spans="1:195" ht="11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</row>
    <row r="289" spans="1:195" ht="11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</row>
    <row r="290" spans="1:195" ht="11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</row>
    <row r="291" spans="1:195" ht="11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</row>
    <row r="292" spans="1:195" ht="11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</row>
    <row r="293" spans="1:195" ht="11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</row>
    <row r="294" spans="1:195" ht="11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</row>
    <row r="295" spans="1:195" ht="11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</row>
    <row r="296" spans="1:195" ht="11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</row>
    <row r="297" spans="1:195" ht="11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</row>
    <row r="298" spans="1:195" ht="11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</row>
    <row r="299" spans="1:195" ht="11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</row>
    <row r="300" spans="1:195" ht="11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</row>
    <row r="301" spans="1:195" ht="11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</row>
    <row r="302" spans="1:195" ht="11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</row>
    <row r="303" spans="1:195" ht="11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</row>
    <row r="304" spans="1:195" ht="11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</row>
    <row r="305" spans="1:195" ht="11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</row>
    <row r="306" spans="1:195" ht="11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</row>
    <row r="307" spans="1:195" ht="11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</row>
    <row r="308" spans="1:195" ht="11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</row>
    <row r="309" spans="1:195" ht="11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</row>
    <row r="310" spans="1:195" ht="11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</row>
    <row r="311" spans="1:195" ht="11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</row>
    <row r="312" spans="1:195" ht="11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</row>
    <row r="313" spans="1:195" ht="11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</row>
    <row r="314" spans="1:195" ht="11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</row>
    <row r="315" spans="1:195" ht="11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</row>
    <row r="316" spans="1:195" ht="11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</row>
    <row r="317" spans="1:195" ht="11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</row>
    <row r="318" spans="1:195" ht="11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</row>
    <row r="319" spans="1:195" ht="11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</row>
    <row r="320" spans="1:195" ht="11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</row>
    <row r="321" spans="1:195" ht="11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</row>
    <row r="322" spans="1:195" ht="11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</row>
    <row r="323" spans="1:195" ht="11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</row>
    <row r="324" spans="1:195" ht="11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</row>
    <row r="325" spans="1:195" ht="11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</row>
    <row r="326" spans="1:195" ht="11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</row>
    <row r="327" spans="1:195" ht="11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</row>
    <row r="328" spans="1:195" ht="11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</row>
    <row r="329" spans="1:195" ht="11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</row>
    <row r="330" spans="1:195" ht="11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</row>
    <row r="331" spans="1:195" ht="11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</row>
    <row r="332" spans="1:195" ht="11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</row>
    <row r="333" spans="1:195" ht="11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</row>
    <row r="334" spans="1:195" ht="11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</row>
    <row r="335" spans="1:195" ht="11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</row>
    <row r="336" spans="1:195" ht="11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</row>
    <row r="337" spans="1:195" ht="11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</row>
    <row r="338" spans="1:195" ht="11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</row>
    <row r="339" spans="1:195" ht="11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</row>
    <row r="340" spans="1:195" ht="11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</row>
  </sheetData>
  <sheetProtection/>
  <mergeCells count="341">
    <mergeCell ref="A106:GE106"/>
    <mergeCell ref="A107:GE107"/>
    <mergeCell ref="F38:DV38"/>
    <mergeCell ref="DW38:ER38"/>
    <mergeCell ref="F39:DV39"/>
    <mergeCell ref="DW39:ER39"/>
    <mergeCell ref="F40:DV40"/>
    <mergeCell ref="DW40:ER40"/>
    <mergeCell ref="DB94:DM94"/>
    <mergeCell ref="A105:ER105"/>
    <mergeCell ref="ES105:GE105"/>
    <mergeCell ref="F104:ER104"/>
    <mergeCell ref="ES104:GE104"/>
    <mergeCell ref="A104:E104"/>
    <mergeCell ref="ES102:GE102"/>
    <mergeCell ref="F102:ER102"/>
    <mergeCell ref="ES103:GE103"/>
    <mergeCell ref="A103:E103"/>
    <mergeCell ref="CD28:CP29"/>
    <mergeCell ref="CQ28:DA29"/>
    <mergeCell ref="A102:E102"/>
    <mergeCell ref="CD94:CP94"/>
    <mergeCell ref="CQ94:DA94"/>
    <mergeCell ref="F76:DV76"/>
    <mergeCell ref="A98:GE98"/>
    <mergeCell ref="A35:GE35"/>
    <mergeCell ref="ED96:EU96"/>
    <mergeCell ref="EV32:FK32"/>
    <mergeCell ref="CD11:CP11"/>
    <mergeCell ref="CD8:CP9"/>
    <mergeCell ref="CD10:CP10"/>
    <mergeCell ref="F103:ER103"/>
    <mergeCell ref="CD12:CP12"/>
    <mergeCell ref="DB12:DM12"/>
    <mergeCell ref="CQ11:DA11"/>
    <mergeCell ref="CD93:CP93"/>
    <mergeCell ref="CQ93:DA93"/>
    <mergeCell ref="CQ12:DA12"/>
    <mergeCell ref="ES24:GE24"/>
    <mergeCell ref="A28:E29"/>
    <mergeCell ref="F28:AQ29"/>
    <mergeCell ref="A24:ER24"/>
    <mergeCell ref="AR28:BC29"/>
    <mergeCell ref="BD28:BM29"/>
    <mergeCell ref="DN28:EC29"/>
    <mergeCell ref="ED28:GE28"/>
    <mergeCell ref="ED29:EU29"/>
    <mergeCell ref="EV29:FK29"/>
    <mergeCell ref="FL32:GE32"/>
    <mergeCell ref="EV33:FK33"/>
    <mergeCell ref="FL33:GE33"/>
    <mergeCell ref="A26:GE26"/>
    <mergeCell ref="F32:AQ32"/>
    <mergeCell ref="AR32:BC32"/>
    <mergeCell ref="BD32:BM32"/>
    <mergeCell ref="BN32:CC32"/>
    <mergeCell ref="AR33:BC33"/>
    <mergeCell ref="BD33:BM33"/>
    <mergeCell ref="DN97:EC97"/>
    <mergeCell ref="ED97:EU97"/>
    <mergeCell ref="EV97:FK97"/>
    <mergeCell ref="CD31:CP31"/>
    <mergeCell ref="CQ31:DA31"/>
    <mergeCell ref="DB31:DM31"/>
    <mergeCell ref="F84:DV84"/>
    <mergeCell ref="F85:DV85"/>
    <mergeCell ref="DN33:EC33"/>
    <mergeCell ref="ED33:EU33"/>
    <mergeCell ref="EV96:FK96"/>
    <mergeCell ref="FL96:GE96"/>
    <mergeCell ref="CD96:CP96"/>
    <mergeCell ref="CQ96:DA96"/>
    <mergeCell ref="A83:E83"/>
    <mergeCell ref="DW77:ER77"/>
    <mergeCell ref="DW83:ER83"/>
    <mergeCell ref="DW84:ER84"/>
    <mergeCell ref="DW85:ER85"/>
    <mergeCell ref="ED94:EU94"/>
    <mergeCell ref="A89:GE89"/>
    <mergeCell ref="A91:E92"/>
    <mergeCell ref="EV94:FK94"/>
    <mergeCell ref="EV93:FK93"/>
    <mergeCell ref="FL93:GE93"/>
    <mergeCell ref="A94:E94"/>
    <mergeCell ref="AR94:BC94"/>
    <mergeCell ref="BD94:BM94"/>
    <mergeCell ref="BN94:CC94"/>
    <mergeCell ref="DN94:EC94"/>
    <mergeCell ref="F77:DV77"/>
    <mergeCell ref="DB96:DM96"/>
    <mergeCell ref="FL97:GE97"/>
    <mergeCell ref="CD97:CP97"/>
    <mergeCell ref="CQ97:DA97"/>
    <mergeCell ref="DB97:DM97"/>
    <mergeCell ref="DN96:EC96"/>
    <mergeCell ref="FL94:GE94"/>
    <mergeCell ref="EV95:FK95"/>
    <mergeCell ref="FL95:GE95"/>
    <mergeCell ref="A96:E96"/>
    <mergeCell ref="F96:AQ96"/>
    <mergeCell ref="AR96:BC96"/>
    <mergeCell ref="BD96:BM96"/>
    <mergeCell ref="BN96:CC96"/>
    <mergeCell ref="A97:E97"/>
    <mergeCell ref="F97:AQ97"/>
    <mergeCell ref="AR97:BC97"/>
    <mergeCell ref="BD97:BM97"/>
    <mergeCell ref="BN97:CC97"/>
    <mergeCell ref="A95:E95"/>
    <mergeCell ref="F95:AQ95"/>
    <mergeCell ref="AR95:BC95"/>
    <mergeCell ref="BD95:BM95"/>
    <mergeCell ref="BN95:CC95"/>
    <mergeCell ref="ED95:EU95"/>
    <mergeCell ref="DN95:EC95"/>
    <mergeCell ref="CD95:CP95"/>
    <mergeCell ref="CQ95:DA95"/>
    <mergeCell ref="DB95:DM95"/>
    <mergeCell ref="A93:E93"/>
    <mergeCell ref="F93:AQ93"/>
    <mergeCell ref="AR93:BC93"/>
    <mergeCell ref="BD93:BM93"/>
    <mergeCell ref="BN93:CC93"/>
    <mergeCell ref="DB93:DM93"/>
    <mergeCell ref="BN33:CC33"/>
    <mergeCell ref="A33:AQ33"/>
    <mergeCell ref="A100:GE100"/>
    <mergeCell ref="DN31:EC31"/>
    <mergeCell ref="ED31:EU31"/>
    <mergeCell ref="EV31:FK31"/>
    <mergeCell ref="FL31:GE31"/>
    <mergeCell ref="ES83:GE83"/>
    <mergeCell ref="A32:E32"/>
    <mergeCell ref="ES49:GE49"/>
    <mergeCell ref="F30:AQ30"/>
    <mergeCell ref="AR30:BC30"/>
    <mergeCell ref="BD30:BM30"/>
    <mergeCell ref="BN30:CC30"/>
    <mergeCell ref="A30:E30"/>
    <mergeCell ref="A31:E31"/>
    <mergeCell ref="F31:AQ31"/>
    <mergeCell ref="AR31:BC31"/>
    <mergeCell ref="BD31:BM31"/>
    <mergeCell ref="BN31:CC31"/>
    <mergeCell ref="EY2:GE2"/>
    <mergeCell ref="A16:GD16"/>
    <mergeCell ref="CD30:CP30"/>
    <mergeCell ref="CQ30:DA30"/>
    <mergeCell ref="DB30:DM30"/>
    <mergeCell ref="BN28:CC29"/>
    <mergeCell ref="A14:AQ14"/>
    <mergeCell ref="A18:GE18"/>
    <mergeCell ref="A15:GD15"/>
    <mergeCell ref="BN11:CC11"/>
    <mergeCell ref="DN8:EC9"/>
    <mergeCell ref="DB8:DM9"/>
    <mergeCell ref="FL11:GE11"/>
    <mergeCell ref="ED11:EU11"/>
    <mergeCell ref="EV10:FK10"/>
    <mergeCell ref="FL10:GE10"/>
    <mergeCell ref="DB10:DM10"/>
    <mergeCell ref="DB11:DM11"/>
    <mergeCell ref="A10:E10"/>
    <mergeCell ref="F10:AQ10"/>
    <mergeCell ref="AR10:BC10"/>
    <mergeCell ref="BD10:BM10"/>
    <mergeCell ref="BN10:CC10"/>
    <mergeCell ref="CQ10:DA10"/>
    <mergeCell ref="A8:E9"/>
    <mergeCell ref="ED8:GE8"/>
    <mergeCell ref="F8:AQ9"/>
    <mergeCell ref="AR8:BC9"/>
    <mergeCell ref="BD8:BM9"/>
    <mergeCell ref="BN8:CC9"/>
    <mergeCell ref="EV9:FK9"/>
    <mergeCell ref="CQ8:DA9"/>
    <mergeCell ref="FL9:GE9"/>
    <mergeCell ref="ED9:EU9"/>
    <mergeCell ref="F23:ER23"/>
    <mergeCell ref="ES22:GE22"/>
    <mergeCell ref="F22:ER22"/>
    <mergeCell ref="ES21:GE21"/>
    <mergeCell ref="F21:ER21"/>
    <mergeCell ref="A19:GE19"/>
    <mergeCell ref="FL29:GE29"/>
    <mergeCell ref="DB28:DM29"/>
    <mergeCell ref="ES40:GE40"/>
    <mergeCell ref="DN30:EC30"/>
    <mergeCell ref="ED30:EU30"/>
    <mergeCell ref="EV30:FK30"/>
    <mergeCell ref="FL30:GE30"/>
    <mergeCell ref="DN32:EC32"/>
    <mergeCell ref="ED32:EU32"/>
    <mergeCell ref="ES39:GE39"/>
    <mergeCell ref="F49:ER49"/>
    <mergeCell ref="A44:GE44"/>
    <mergeCell ref="ES41:GE41"/>
    <mergeCell ref="A41:ER41"/>
    <mergeCell ref="A84:E84"/>
    <mergeCell ref="ES84:GE84"/>
    <mergeCell ref="ES61:GE61"/>
    <mergeCell ref="F61:ER61"/>
    <mergeCell ref="A59:GE59"/>
    <mergeCell ref="ES63:GE63"/>
    <mergeCell ref="A85:E85"/>
    <mergeCell ref="F94:AQ94"/>
    <mergeCell ref="ES50:GE50"/>
    <mergeCell ref="A50:ER50"/>
    <mergeCell ref="A54:E54"/>
    <mergeCell ref="A48:E48"/>
    <mergeCell ref="A55:E55"/>
    <mergeCell ref="ES54:GE54"/>
    <mergeCell ref="F54:ER54"/>
    <mergeCell ref="A52:GE52"/>
    <mergeCell ref="A36:GE36"/>
    <mergeCell ref="A38:E38"/>
    <mergeCell ref="A39:E39"/>
    <mergeCell ref="ES38:GE38"/>
    <mergeCell ref="A42:GE42"/>
    <mergeCell ref="ES56:GE56"/>
    <mergeCell ref="F56:ER56"/>
    <mergeCell ref="A56:E56"/>
    <mergeCell ref="ES55:GE55"/>
    <mergeCell ref="F55:ER55"/>
    <mergeCell ref="ES57:GE57"/>
    <mergeCell ref="A57:ER57"/>
    <mergeCell ref="A63:E63"/>
    <mergeCell ref="A61:E61"/>
    <mergeCell ref="A62:E62"/>
    <mergeCell ref="F63:ER63"/>
    <mergeCell ref="ES70:GE70"/>
    <mergeCell ref="F70:ER70"/>
    <mergeCell ref="ES69:GE69"/>
    <mergeCell ref="F69:ER69"/>
    <mergeCell ref="ES68:GE68"/>
    <mergeCell ref="F68:ER68"/>
    <mergeCell ref="ES76:GE76"/>
    <mergeCell ref="ES75:GE75"/>
    <mergeCell ref="A73:GE73"/>
    <mergeCell ref="ES71:GE71"/>
    <mergeCell ref="A71:ER71"/>
    <mergeCell ref="A75:E75"/>
    <mergeCell ref="A76:E76"/>
    <mergeCell ref="DW76:ER76"/>
    <mergeCell ref="F75:DV75"/>
    <mergeCell ref="DW75:ER75"/>
    <mergeCell ref="BD91:BM92"/>
    <mergeCell ref="ES85:GE85"/>
    <mergeCell ref="A86:ER86"/>
    <mergeCell ref="ES86:GE86"/>
    <mergeCell ref="A87:GE87"/>
    <mergeCell ref="CD32:CP32"/>
    <mergeCell ref="CQ32:DA32"/>
    <mergeCell ref="DB32:DM32"/>
    <mergeCell ref="DB33:DM33"/>
    <mergeCell ref="A77:E77"/>
    <mergeCell ref="ES77:GE77"/>
    <mergeCell ref="A40:E40"/>
    <mergeCell ref="A70:E70"/>
    <mergeCell ref="A68:E68"/>
    <mergeCell ref="A69:E69"/>
    <mergeCell ref="ES78:GE78"/>
    <mergeCell ref="F48:ER48"/>
    <mergeCell ref="ES48:GE48"/>
    <mergeCell ref="ES62:GE62"/>
    <mergeCell ref="F62:ER62"/>
    <mergeCell ref="F91:AQ92"/>
    <mergeCell ref="AR91:BC92"/>
    <mergeCell ref="F83:DV83"/>
    <mergeCell ref="CD91:CP92"/>
    <mergeCell ref="ED91:GE91"/>
    <mergeCell ref="DB91:DM92"/>
    <mergeCell ref="BN91:CC92"/>
    <mergeCell ref="DN91:EC92"/>
    <mergeCell ref="ED92:EU92"/>
    <mergeCell ref="EV92:FK92"/>
    <mergeCell ref="A79:GE79"/>
    <mergeCell ref="A81:GE81"/>
    <mergeCell ref="A49:E49"/>
    <mergeCell ref="A45:GE45"/>
    <mergeCell ref="A47:E47"/>
    <mergeCell ref="F47:ER47"/>
    <mergeCell ref="ES47:GE47"/>
    <mergeCell ref="A66:GE66"/>
    <mergeCell ref="ES64:GE64"/>
    <mergeCell ref="A64:ER64"/>
    <mergeCell ref="FL92:GE92"/>
    <mergeCell ref="CQ91:DA92"/>
    <mergeCell ref="A78:ER78"/>
    <mergeCell ref="F11:AQ11"/>
    <mergeCell ref="AR11:BC11"/>
    <mergeCell ref="DN11:EC11"/>
    <mergeCell ref="A34:GE34"/>
    <mergeCell ref="A23:E23"/>
    <mergeCell ref="A21:E21"/>
    <mergeCell ref="A22:E22"/>
    <mergeCell ref="DN93:EC93"/>
    <mergeCell ref="ED93:EU93"/>
    <mergeCell ref="A12:E12"/>
    <mergeCell ref="ES23:GE23"/>
    <mergeCell ref="AR12:BC12"/>
    <mergeCell ref="BD12:BM12"/>
    <mergeCell ref="BN12:CC12"/>
    <mergeCell ref="DN12:EC12"/>
    <mergeCell ref="ED12:EU12"/>
    <mergeCell ref="FL13:GE13"/>
    <mergeCell ref="FL1:GE1"/>
    <mergeCell ref="A4:GE4"/>
    <mergeCell ref="A5:GE5"/>
    <mergeCell ref="A6:GE6"/>
    <mergeCell ref="A11:E11"/>
    <mergeCell ref="FL12:GE12"/>
    <mergeCell ref="EV11:FK11"/>
    <mergeCell ref="ED10:EU10"/>
    <mergeCell ref="DN10:EC10"/>
    <mergeCell ref="BD11:BM11"/>
    <mergeCell ref="FL14:GE14"/>
    <mergeCell ref="DN14:EC14"/>
    <mergeCell ref="CD14:CP14"/>
    <mergeCell ref="DB14:DM14"/>
    <mergeCell ref="CQ13:DA13"/>
    <mergeCell ref="CQ14:DA14"/>
    <mergeCell ref="DB13:DM13"/>
    <mergeCell ref="ED14:EU14"/>
    <mergeCell ref="EV14:FK14"/>
    <mergeCell ref="BN13:CC13"/>
    <mergeCell ref="F12:AQ12"/>
    <mergeCell ref="AR14:BC14"/>
    <mergeCell ref="BD14:BM14"/>
    <mergeCell ref="BN14:CC14"/>
    <mergeCell ref="CD13:CP13"/>
    <mergeCell ref="CD33:CO33"/>
    <mergeCell ref="CP33:DA33"/>
    <mergeCell ref="A13:E13"/>
    <mergeCell ref="F13:AQ13"/>
    <mergeCell ref="EV12:FK12"/>
    <mergeCell ref="DN13:EC13"/>
    <mergeCell ref="ED13:EU13"/>
    <mergeCell ref="EV13:FK13"/>
    <mergeCell ref="AR13:BC13"/>
    <mergeCell ref="BD13:BM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34" max="186" man="1"/>
    <brk id="80" max="18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EI12"/>
  <sheetViews>
    <sheetView view="pageBreakPreview" zoomScaleSheetLayoutView="100" zoomScalePageLayoutView="0" workbookViewId="0" topLeftCell="A1">
      <selection activeCell="G8" sqref="G8:AA8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pans="1:139" s="5" customFormat="1" ht="29.25" customHeight="1">
      <c r="A2" s="268" t="s">
        <v>170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</row>
    <row r="3" s="5" customFormat="1" ht="11.25" customHeight="1"/>
    <row r="4" spans="1:139" s="3" customFormat="1" ht="20.25" customHeight="1">
      <c r="A4" s="155" t="s">
        <v>3</v>
      </c>
      <c r="B4" s="156"/>
      <c r="C4" s="156"/>
      <c r="D4" s="156"/>
      <c r="E4" s="156"/>
      <c r="F4" s="157"/>
      <c r="G4" s="155" t="s">
        <v>46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7"/>
      <c r="AB4" s="155" t="s">
        <v>215</v>
      </c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7"/>
      <c r="AP4" s="155" t="s">
        <v>55</v>
      </c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7"/>
      <c r="BD4" s="155" t="s">
        <v>78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5" t="s">
        <v>233</v>
      </c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7"/>
      <c r="CF4" s="164" t="s">
        <v>0</v>
      </c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7"/>
    </row>
    <row r="5" spans="1:139" s="3" customFormat="1" ht="68.25" customHeight="1">
      <c r="A5" s="158"/>
      <c r="B5" s="159"/>
      <c r="C5" s="159"/>
      <c r="D5" s="159"/>
      <c r="E5" s="159"/>
      <c r="F5" s="160"/>
      <c r="G5" s="158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60"/>
      <c r="AB5" s="158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60"/>
      <c r="AP5" s="158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60"/>
      <c r="BD5" s="158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8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60"/>
      <c r="CF5" s="172" t="s">
        <v>164</v>
      </c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2"/>
      <c r="CT5" s="172" t="s">
        <v>172</v>
      </c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2"/>
      <c r="DJ5" s="216" t="s">
        <v>19</v>
      </c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7"/>
    </row>
    <row r="6" spans="1:139" s="3" customFormat="1" ht="27" customHeight="1">
      <c r="A6" s="161"/>
      <c r="B6" s="162"/>
      <c r="C6" s="162"/>
      <c r="D6" s="162"/>
      <c r="E6" s="162"/>
      <c r="F6" s="163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61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3"/>
      <c r="AP6" s="161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3"/>
      <c r="BD6" s="161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1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3"/>
      <c r="CF6" s="133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5"/>
      <c r="CT6" s="133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5"/>
      <c r="DJ6" s="164" t="s">
        <v>2</v>
      </c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6"/>
      <c r="DW6" s="164" t="s">
        <v>44</v>
      </c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6"/>
    </row>
    <row r="7" spans="1:139" s="7" customFormat="1" ht="12.75">
      <c r="A7" s="167">
        <v>1</v>
      </c>
      <c r="B7" s="168"/>
      <c r="C7" s="168"/>
      <c r="D7" s="168"/>
      <c r="E7" s="168"/>
      <c r="F7" s="169"/>
      <c r="G7" s="167">
        <v>2</v>
      </c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B7" s="167">
        <v>3</v>
      </c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9"/>
      <c r="AP7" s="167">
        <v>4</v>
      </c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167">
        <v>5</v>
      </c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7">
        <v>6</v>
      </c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9"/>
      <c r="CF7" s="167">
        <v>7</v>
      </c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9"/>
      <c r="CT7" s="167">
        <v>8</v>
      </c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9"/>
      <c r="DJ7" s="167">
        <v>9</v>
      </c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9"/>
      <c r="DW7" s="167">
        <v>10</v>
      </c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9"/>
    </row>
    <row r="8" spans="1:139" s="6" customFormat="1" ht="26.25" customHeight="1">
      <c r="A8" s="208" t="s">
        <v>6</v>
      </c>
      <c r="B8" s="209"/>
      <c r="C8" s="209"/>
      <c r="D8" s="209"/>
      <c r="E8" s="209"/>
      <c r="F8" s="210"/>
      <c r="G8" s="154" t="s">
        <v>84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148" t="s">
        <v>1</v>
      </c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50"/>
      <c r="AP8" s="148" t="s">
        <v>1</v>
      </c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50"/>
      <c r="BD8" s="148" t="s">
        <v>1</v>
      </c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04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6"/>
      <c r="CF8" s="104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6"/>
      <c r="CT8" s="104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6"/>
      <c r="DJ8" s="104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6"/>
      <c r="DW8" s="104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6"/>
    </row>
    <row r="9" spans="1:139" s="6" customFormat="1" ht="146.25" customHeight="1">
      <c r="A9" s="208" t="s">
        <v>26</v>
      </c>
      <c r="B9" s="209"/>
      <c r="C9" s="209"/>
      <c r="D9" s="209"/>
      <c r="E9" s="209"/>
      <c r="F9" s="210"/>
      <c r="G9" s="154" t="s">
        <v>85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  <c r="AB9" s="104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6"/>
      <c r="AP9" s="104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6"/>
      <c r="BD9" s="104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4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6"/>
      <c r="CF9" s="104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6"/>
      <c r="CT9" s="104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6"/>
      <c r="DJ9" s="104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6"/>
      <c r="DW9" s="104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6"/>
    </row>
    <row r="10" spans="1:139" s="6" customFormat="1" ht="33" customHeight="1">
      <c r="A10" s="208" t="s">
        <v>27</v>
      </c>
      <c r="B10" s="209"/>
      <c r="C10" s="209"/>
      <c r="D10" s="209"/>
      <c r="E10" s="209"/>
      <c r="F10" s="210"/>
      <c r="G10" s="154" t="s">
        <v>86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7"/>
      <c r="AB10" s="104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6"/>
      <c r="AP10" s="104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6"/>
      <c r="BD10" s="104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4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6"/>
      <c r="CF10" s="104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6"/>
      <c r="CT10" s="104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6"/>
      <c r="DJ10" s="104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6"/>
      <c r="DW10" s="104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6"/>
    </row>
    <row r="11" spans="1:139" s="6" customFormat="1" ht="16.5" customHeight="1">
      <c r="A11" s="267" t="s">
        <v>17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R11" s="104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6"/>
      <c r="CF11" s="104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6"/>
      <c r="CT11" s="104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6"/>
      <c r="DJ11" s="104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6"/>
      <c r="DW11" s="104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6"/>
    </row>
    <row r="12" spans="1:139" ht="59.25" customHeight="1">
      <c r="A12" s="204" t="s">
        <v>242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</row>
  </sheetData>
  <sheetProtection/>
  <mergeCells count="60">
    <mergeCell ref="BR10:CE10"/>
    <mergeCell ref="CF10:CS10"/>
    <mergeCell ref="CT10:DI10"/>
    <mergeCell ref="A4:F6"/>
    <mergeCell ref="AP4:BC6"/>
    <mergeCell ref="BR4:CE6"/>
    <mergeCell ref="BD4:BQ6"/>
    <mergeCell ref="CT9:DI9"/>
    <mergeCell ref="A9:F9"/>
    <mergeCell ref="AP9:BC9"/>
    <mergeCell ref="BD9:BQ9"/>
    <mergeCell ref="CF9:CS9"/>
    <mergeCell ref="G4:AA6"/>
    <mergeCell ref="DJ5:EI5"/>
    <mergeCell ref="G7:AA7"/>
    <mergeCell ref="A2:EI2"/>
    <mergeCell ref="AP8:BC8"/>
    <mergeCell ref="A7:F7"/>
    <mergeCell ref="AP7:BC7"/>
    <mergeCell ref="BR7:CE7"/>
    <mergeCell ref="CF7:CS7"/>
    <mergeCell ref="BD7:BQ7"/>
    <mergeCell ref="DW6:EI6"/>
    <mergeCell ref="CF4:EI4"/>
    <mergeCell ref="CF5:CS6"/>
    <mergeCell ref="CT5:DI6"/>
    <mergeCell ref="DJ7:DV7"/>
    <mergeCell ref="DW7:EI7"/>
    <mergeCell ref="DJ6:DV6"/>
    <mergeCell ref="CT7:DI7"/>
    <mergeCell ref="DW10:EI10"/>
    <mergeCell ref="A8:F8"/>
    <mergeCell ref="CT8:DI8"/>
    <mergeCell ref="BD8:BQ8"/>
    <mergeCell ref="BR8:CE8"/>
    <mergeCell ref="CF8:CS8"/>
    <mergeCell ref="A10:F10"/>
    <mergeCell ref="AP10:BC10"/>
    <mergeCell ref="BD10:BQ10"/>
    <mergeCell ref="BR9:CE9"/>
    <mergeCell ref="BR11:CE11"/>
    <mergeCell ref="CF11:CS11"/>
    <mergeCell ref="CT11:DI11"/>
    <mergeCell ref="DJ8:DV8"/>
    <mergeCell ref="DW8:EI8"/>
    <mergeCell ref="DJ9:DV9"/>
    <mergeCell ref="DW9:EI9"/>
    <mergeCell ref="DJ11:DV11"/>
    <mergeCell ref="DW11:EI11"/>
    <mergeCell ref="DJ10:DV10"/>
    <mergeCell ref="A12:EI12"/>
    <mergeCell ref="AB4:AO6"/>
    <mergeCell ref="AB7:AO7"/>
    <mergeCell ref="AB8:AO8"/>
    <mergeCell ref="AB9:AO9"/>
    <mergeCell ref="AB10:AO10"/>
    <mergeCell ref="A11:BQ11"/>
    <mergeCell ref="G10:AA10"/>
    <mergeCell ref="G9:AA9"/>
    <mergeCell ref="G8:AA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DT18"/>
  <sheetViews>
    <sheetView view="pageBreakPreview" zoomScaleSheetLayoutView="100" zoomScalePageLayoutView="0" workbookViewId="0" topLeftCell="A1">
      <selection activeCell="BL18" sqref="BL18:BW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5" customFormat="1" ht="3" customHeight="1"/>
    <row r="2" s="5" customFormat="1" ht="15">
      <c r="A2" s="5" t="s">
        <v>87</v>
      </c>
    </row>
    <row r="3" s="5" customFormat="1" ht="18" customHeight="1">
      <c r="A3" s="5" t="s">
        <v>88</v>
      </c>
    </row>
    <row r="4" s="5" customFormat="1" ht="12.75" customHeight="1"/>
    <row r="5" spans="1:124" s="3" customFormat="1" ht="16.5" customHeight="1">
      <c r="A5" s="155" t="s">
        <v>3</v>
      </c>
      <c r="B5" s="156"/>
      <c r="C5" s="156"/>
      <c r="D5" s="156"/>
      <c r="E5" s="156"/>
      <c r="F5" s="157"/>
      <c r="G5" s="155" t="s">
        <v>24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7"/>
      <c r="Z5" s="155" t="s">
        <v>90</v>
      </c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7"/>
      <c r="AM5" s="155" t="s">
        <v>91</v>
      </c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7"/>
      <c r="AZ5" s="155" t="s">
        <v>92</v>
      </c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5" t="s">
        <v>93</v>
      </c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7"/>
      <c r="BX5" s="164" t="s">
        <v>0</v>
      </c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6"/>
    </row>
    <row r="6" spans="1:124" s="3" customFormat="1" ht="85.5" customHeight="1">
      <c r="A6" s="158"/>
      <c r="B6" s="159"/>
      <c r="C6" s="159"/>
      <c r="D6" s="159"/>
      <c r="E6" s="159"/>
      <c r="F6" s="160"/>
      <c r="G6" s="158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60"/>
      <c r="Z6" s="158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60"/>
      <c r="AM6" s="158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60"/>
      <c r="AZ6" s="158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8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60"/>
      <c r="BX6" s="172" t="s">
        <v>164</v>
      </c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2"/>
      <c r="CK6" s="172" t="s">
        <v>172</v>
      </c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2"/>
      <c r="CZ6" s="164" t="s">
        <v>19</v>
      </c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7"/>
    </row>
    <row r="7" spans="1:124" s="3" customFormat="1" ht="28.5" customHeight="1">
      <c r="A7" s="161"/>
      <c r="B7" s="162"/>
      <c r="C7" s="162"/>
      <c r="D7" s="162"/>
      <c r="E7" s="162"/>
      <c r="F7" s="163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3"/>
      <c r="Z7" s="161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3"/>
      <c r="AM7" s="161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3"/>
      <c r="AZ7" s="161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1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3"/>
      <c r="BX7" s="133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3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5"/>
      <c r="CZ7" s="164" t="s">
        <v>2</v>
      </c>
      <c r="DA7" s="165"/>
      <c r="DB7" s="165"/>
      <c r="DC7" s="165"/>
      <c r="DD7" s="165"/>
      <c r="DE7" s="165"/>
      <c r="DF7" s="165"/>
      <c r="DG7" s="165"/>
      <c r="DH7" s="165"/>
      <c r="DI7" s="165"/>
      <c r="DJ7" s="166"/>
      <c r="DK7" s="164" t="s">
        <v>44</v>
      </c>
      <c r="DL7" s="165"/>
      <c r="DM7" s="165"/>
      <c r="DN7" s="165"/>
      <c r="DO7" s="165"/>
      <c r="DP7" s="165"/>
      <c r="DQ7" s="165"/>
      <c r="DR7" s="165"/>
      <c r="DS7" s="165"/>
      <c r="DT7" s="166"/>
    </row>
    <row r="8" spans="1:124" s="7" customFormat="1" ht="12.75">
      <c r="A8" s="167">
        <v>1</v>
      </c>
      <c r="B8" s="168"/>
      <c r="C8" s="168"/>
      <c r="D8" s="168"/>
      <c r="E8" s="168"/>
      <c r="F8" s="169"/>
      <c r="G8" s="167">
        <v>2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9"/>
      <c r="Z8" s="167">
        <v>3</v>
      </c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9"/>
      <c r="AM8" s="167">
        <v>4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9"/>
      <c r="AZ8" s="167">
        <v>5</v>
      </c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7">
        <v>6</v>
      </c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67">
        <v>7</v>
      </c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9"/>
      <c r="CK8" s="167">
        <v>8</v>
      </c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9"/>
      <c r="CZ8" s="167">
        <v>9</v>
      </c>
      <c r="DA8" s="168"/>
      <c r="DB8" s="168"/>
      <c r="DC8" s="168"/>
      <c r="DD8" s="168"/>
      <c r="DE8" s="168"/>
      <c r="DF8" s="168"/>
      <c r="DG8" s="168"/>
      <c r="DH8" s="168"/>
      <c r="DI8" s="168"/>
      <c r="DJ8" s="169"/>
      <c r="DK8" s="167">
        <v>10</v>
      </c>
      <c r="DL8" s="168"/>
      <c r="DM8" s="168"/>
      <c r="DN8" s="168"/>
      <c r="DO8" s="168"/>
      <c r="DP8" s="168"/>
      <c r="DQ8" s="168"/>
      <c r="DR8" s="168"/>
      <c r="DS8" s="168"/>
      <c r="DT8" s="169"/>
    </row>
    <row r="9" spans="1:124" s="6" customFormat="1" ht="52.5" customHeight="1">
      <c r="A9" s="115" t="s">
        <v>6</v>
      </c>
      <c r="B9" s="116"/>
      <c r="C9" s="116"/>
      <c r="D9" s="116"/>
      <c r="E9" s="116"/>
      <c r="F9" s="117"/>
      <c r="G9" s="154" t="s">
        <v>95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7"/>
      <c r="Z9" s="104">
        <v>5</v>
      </c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6"/>
      <c r="AM9" s="104">
        <v>12</v>
      </c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6"/>
      <c r="AZ9" s="189">
        <v>4062.21</v>
      </c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89">
        <f>AM9*AZ9</f>
        <v>48746.520000000004</v>
      </c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1"/>
      <c r="BX9" s="189">
        <v>48746.52</v>
      </c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1"/>
      <c r="CK9" s="189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1"/>
      <c r="CZ9" s="189"/>
      <c r="DA9" s="190"/>
      <c r="DB9" s="190"/>
      <c r="DC9" s="190"/>
      <c r="DD9" s="190"/>
      <c r="DE9" s="190"/>
      <c r="DF9" s="190"/>
      <c r="DG9" s="190"/>
      <c r="DH9" s="190"/>
      <c r="DI9" s="190"/>
      <c r="DJ9" s="191"/>
      <c r="DK9" s="189"/>
      <c r="DL9" s="190"/>
      <c r="DM9" s="190"/>
      <c r="DN9" s="190"/>
      <c r="DO9" s="190"/>
      <c r="DP9" s="190"/>
      <c r="DQ9" s="190"/>
      <c r="DR9" s="190"/>
      <c r="DS9" s="190"/>
      <c r="DT9" s="191"/>
    </row>
    <row r="10" spans="1:124" s="6" customFormat="1" ht="91.5" customHeight="1">
      <c r="A10" s="115" t="s">
        <v>7</v>
      </c>
      <c r="B10" s="116"/>
      <c r="C10" s="116"/>
      <c r="D10" s="116"/>
      <c r="E10" s="116"/>
      <c r="F10" s="117"/>
      <c r="G10" s="154" t="s">
        <v>94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7"/>
      <c r="Z10" s="104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6"/>
      <c r="AM10" s="104">
        <v>12</v>
      </c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6"/>
      <c r="AZ10" s="189">
        <v>4919.01</v>
      </c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89">
        <f>AM10*AZ10</f>
        <v>59028.12</v>
      </c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1"/>
      <c r="BX10" s="189">
        <v>59028.12</v>
      </c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1"/>
      <c r="CK10" s="189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1"/>
      <c r="CZ10" s="189"/>
      <c r="DA10" s="190"/>
      <c r="DB10" s="190"/>
      <c r="DC10" s="190"/>
      <c r="DD10" s="190"/>
      <c r="DE10" s="190"/>
      <c r="DF10" s="190"/>
      <c r="DG10" s="190"/>
      <c r="DH10" s="190"/>
      <c r="DI10" s="190"/>
      <c r="DJ10" s="191"/>
      <c r="DK10" s="189"/>
      <c r="DL10" s="190"/>
      <c r="DM10" s="190"/>
      <c r="DN10" s="190"/>
      <c r="DO10" s="190"/>
      <c r="DP10" s="190"/>
      <c r="DQ10" s="190"/>
      <c r="DR10" s="190"/>
      <c r="DS10" s="190"/>
      <c r="DT10" s="191"/>
    </row>
    <row r="11" spans="1:124" s="6" customFormat="1" ht="26.25" customHeight="1">
      <c r="A11" s="115" t="s">
        <v>8</v>
      </c>
      <c r="B11" s="116"/>
      <c r="C11" s="116"/>
      <c r="D11" s="116"/>
      <c r="E11" s="116"/>
      <c r="F11" s="117"/>
      <c r="G11" s="154" t="s">
        <v>96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7"/>
      <c r="Z11" s="104">
        <v>1</v>
      </c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6"/>
      <c r="AM11" s="104">
        <v>1</v>
      </c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6"/>
      <c r="AZ11" s="189">
        <v>800.03</v>
      </c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89">
        <f>AM11*AZ11</f>
        <v>800.03</v>
      </c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1"/>
      <c r="BX11" s="189">
        <v>800.03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1"/>
      <c r="CK11" s="189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1"/>
      <c r="CZ11" s="189"/>
      <c r="DA11" s="190"/>
      <c r="DB11" s="190"/>
      <c r="DC11" s="190"/>
      <c r="DD11" s="190"/>
      <c r="DE11" s="190"/>
      <c r="DF11" s="190"/>
      <c r="DG11" s="190"/>
      <c r="DH11" s="190"/>
      <c r="DI11" s="190"/>
      <c r="DJ11" s="191"/>
      <c r="DK11" s="189"/>
      <c r="DL11" s="190"/>
      <c r="DM11" s="190"/>
      <c r="DN11" s="190"/>
      <c r="DO11" s="190"/>
      <c r="DP11" s="190"/>
      <c r="DQ11" s="190"/>
      <c r="DR11" s="190"/>
      <c r="DS11" s="190"/>
      <c r="DT11" s="191"/>
    </row>
    <row r="12" spans="1:124" s="6" customFormat="1" ht="136.5" customHeight="1">
      <c r="A12" s="115" t="s">
        <v>9</v>
      </c>
      <c r="B12" s="116"/>
      <c r="C12" s="116"/>
      <c r="D12" s="116"/>
      <c r="E12" s="116"/>
      <c r="F12" s="117"/>
      <c r="G12" s="154" t="s">
        <v>310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7"/>
      <c r="Z12" s="104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6"/>
      <c r="AM12" s="104">
        <v>12</v>
      </c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6"/>
      <c r="AZ12" s="189">
        <v>550</v>
      </c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89">
        <f>AM12*AZ12</f>
        <v>6600</v>
      </c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189">
        <v>6600</v>
      </c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1"/>
      <c r="CK12" s="189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1"/>
      <c r="CZ12" s="189"/>
      <c r="DA12" s="190"/>
      <c r="DB12" s="190"/>
      <c r="DC12" s="190"/>
      <c r="DD12" s="190"/>
      <c r="DE12" s="190"/>
      <c r="DF12" s="190"/>
      <c r="DG12" s="190"/>
      <c r="DH12" s="190"/>
      <c r="DI12" s="190"/>
      <c r="DJ12" s="191"/>
      <c r="DK12" s="189"/>
      <c r="DL12" s="190"/>
      <c r="DM12" s="190"/>
      <c r="DN12" s="190"/>
      <c r="DO12" s="190"/>
      <c r="DP12" s="190"/>
      <c r="DQ12" s="190"/>
      <c r="DR12" s="190"/>
      <c r="DS12" s="190"/>
      <c r="DT12" s="191"/>
    </row>
    <row r="13" spans="1:124" s="6" customFormat="1" ht="80.25" customHeight="1">
      <c r="A13" s="115" t="s">
        <v>10</v>
      </c>
      <c r="B13" s="116"/>
      <c r="C13" s="116"/>
      <c r="D13" s="116"/>
      <c r="E13" s="116"/>
      <c r="F13" s="117"/>
      <c r="G13" s="154" t="s">
        <v>97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Z13" s="104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  <c r="AM13" s="104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6"/>
      <c r="AZ13" s="189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89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1"/>
      <c r="BX13" s="189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1"/>
      <c r="CK13" s="189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1"/>
      <c r="CZ13" s="189"/>
      <c r="DA13" s="190"/>
      <c r="DB13" s="190"/>
      <c r="DC13" s="190"/>
      <c r="DD13" s="190"/>
      <c r="DE13" s="190"/>
      <c r="DF13" s="190"/>
      <c r="DG13" s="190"/>
      <c r="DH13" s="190"/>
      <c r="DI13" s="190"/>
      <c r="DJ13" s="191"/>
      <c r="DK13" s="189"/>
      <c r="DL13" s="190"/>
      <c r="DM13" s="190"/>
      <c r="DN13" s="190"/>
      <c r="DO13" s="190"/>
      <c r="DP13" s="190"/>
      <c r="DQ13" s="190"/>
      <c r="DR13" s="190"/>
      <c r="DS13" s="190"/>
      <c r="DT13" s="191"/>
    </row>
    <row r="14" spans="1:124" s="6" customFormat="1" ht="52.5" customHeight="1">
      <c r="A14" s="115" t="s">
        <v>13</v>
      </c>
      <c r="B14" s="116"/>
      <c r="C14" s="116"/>
      <c r="D14" s="116"/>
      <c r="E14" s="116"/>
      <c r="F14" s="117"/>
      <c r="G14" s="154" t="s">
        <v>98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7"/>
      <c r="Z14" s="104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  <c r="AM14" s="104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6"/>
      <c r="AZ14" s="189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89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1"/>
      <c r="BX14" s="189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1"/>
      <c r="CK14" s="189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1"/>
      <c r="CZ14" s="189"/>
      <c r="DA14" s="190"/>
      <c r="DB14" s="190"/>
      <c r="DC14" s="190"/>
      <c r="DD14" s="190"/>
      <c r="DE14" s="190"/>
      <c r="DF14" s="190"/>
      <c r="DG14" s="190"/>
      <c r="DH14" s="190"/>
      <c r="DI14" s="190"/>
      <c r="DJ14" s="191"/>
      <c r="DK14" s="189"/>
      <c r="DL14" s="190"/>
      <c r="DM14" s="190"/>
      <c r="DN14" s="190"/>
      <c r="DO14" s="190"/>
      <c r="DP14" s="190"/>
      <c r="DQ14" s="190"/>
      <c r="DR14" s="190"/>
      <c r="DS14" s="190"/>
      <c r="DT14" s="191"/>
    </row>
    <row r="15" spans="1:124" s="6" customFormat="1" ht="26.25" customHeight="1">
      <c r="A15" s="115" t="s">
        <v>99</v>
      </c>
      <c r="B15" s="116"/>
      <c r="C15" s="116"/>
      <c r="D15" s="116"/>
      <c r="E15" s="116"/>
      <c r="F15" s="117"/>
      <c r="G15" s="154" t="s">
        <v>256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7"/>
      <c r="Z15" s="104">
        <v>1</v>
      </c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  <c r="AM15" s="104">
        <v>12</v>
      </c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89">
        <v>12000</v>
      </c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89">
        <f>AM15*AZ15</f>
        <v>144000</v>
      </c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1"/>
      <c r="BX15" s="189">
        <v>132000</v>
      </c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1"/>
      <c r="CK15" s="189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1"/>
      <c r="CZ15" s="189">
        <v>12000</v>
      </c>
      <c r="DA15" s="190"/>
      <c r="DB15" s="190"/>
      <c r="DC15" s="190"/>
      <c r="DD15" s="190"/>
      <c r="DE15" s="190"/>
      <c r="DF15" s="190"/>
      <c r="DG15" s="190"/>
      <c r="DH15" s="190"/>
      <c r="DI15" s="190"/>
      <c r="DJ15" s="191"/>
      <c r="DK15" s="189"/>
      <c r="DL15" s="190"/>
      <c r="DM15" s="190"/>
      <c r="DN15" s="190"/>
      <c r="DO15" s="190"/>
      <c r="DP15" s="190"/>
      <c r="DQ15" s="190"/>
      <c r="DR15" s="190"/>
      <c r="DS15" s="190"/>
      <c r="DT15" s="191"/>
    </row>
    <row r="16" spans="1:124" s="6" customFormat="1" ht="66.75" customHeight="1">
      <c r="A16" s="115" t="s">
        <v>100</v>
      </c>
      <c r="B16" s="116"/>
      <c r="C16" s="116"/>
      <c r="D16" s="116"/>
      <c r="E16" s="116"/>
      <c r="F16" s="117"/>
      <c r="G16" s="154" t="s">
        <v>101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7"/>
      <c r="Z16" s="104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  <c r="AM16" s="104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6"/>
      <c r="AZ16" s="189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89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1"/>
      <c r="BX16" s="189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1"/>
      <c r="CK16" s="189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1"/>
      <c r="CZ16" s="189"/>
      <c r="DA16" s="190"/>
      <c r="DB16" s="190"/>
      <c r="DC16" s="190"/>
      <c r="DD16" s="190"/>
      <c r="DE16" s="190"/>
      <c r="DF16" s="190"/>
      <c r="DG16" s="190"/>
      <c r="DH16" s="190"/>
      <c r="DI16" s="190"/>
      <c r="DJ16" s="191"/>
      <c r="DK16" s="189"/>
      <c r="DL16" s="190"/>
      <c r="DM16" s="190"/>
      <c r="DN16" s="190"/>
      <c r="DO16" s="190"/>
      <c r="DP16" s="190"/>
      <c r="DQ16" s="190"/>
      <c r="DR16" s="190"/>
      <c r="DS16" s="190"/>
      <c r="DT16" s="191"/>
    </row>
    <row r="17" spans="1:124" s="6" customFormat="1" ht="39" customHeight="1">
      <c r="A17" s="151"/>
      <c r="B17" s="152"/>
      <c r="C17" s="152"/>
      <c r="D17" s="152"/>
      <c r="E17" s="152"/>
      <c r="F17" s="153"/>
      <c r="G17" s="154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7"/>
      <c r="Z17" s="104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6"/>
      <c r="AM17" s="104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6"/>
      <c r="AZ17" s="189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89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1"/>
      <c r="BX17" s="189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1"/>
      <c r="CK17" s="189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1"/>
      <c r="CZ17" s="189"/>
      <c r="DA17" s="190"/>
      <c r="DB17" s="190"/>
      <c r="DC17" s="190"/>
      <c r="DD17" s="190"/>
      <c r="DE17" s="190"/>
      <c r="DF17" s="190"/>
      <c r="DG17" s="190"/>
      <c r="DH17" s="190"/>
      <c r="DI17" s="190"/>
      <c r="DJ17" s="191"/>
      <c r="DK17" s="189"/>
      <c r="DL17" s="190"/>
      <c r="DM17" s="190"/>
      <c r="DN17" s="190"/>
      <c r="DO17" s="190"/>
      <c r="DP17" s="190"/>
      <c r="DQ17" s="190"/>
      <c r="DR17" s="190"/>
      <c r="DS17" s="190"/>
      <c r="DT17" s="191"/>
    </row>
    <row r="18" spans="1:124" s="6" customFormat="1" ht="16.5" customHeight="1">
      <c r="A18" s="145" t="s">
        <v>17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20"/>
      <c r="BL18" s="98">
        <f>SUM(BL9:BW16)</f>
        <v>259174.67</v>
      </c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3"/>
      <c r="BX18" s="98">
        <f>SUM(BX9:CJ16)</f>
        <v>247174.66999999998</v>
      </c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3"/>
      <c r="CK18" s="101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3"/>
      <c r="CZ18" s="98">
        <f>SUM(CZ9:DJ17)</f>
        <v>12000</v>
      </c>
      <c r="DA18" s="102"/>
      <c r="DB18" s="102"/>
      <c r="DC18" s="102"/>
      <c r="DD18" s="102"/>
      <c r="DE18" s="102"/>
      <c r="DF18" s="102"/>
      <c r="DG18" s="102"/>
      <c r="DH18" s="102"/>
      <c r="DI18" s="102"/>
      <c r="DJ18" s="103"/>
      <c r="DK18" s="104"/>
      <c r="DL18" s="105"/>
      <c r="DM18" s="105"/>
      <c r="DN18" s="105"/>
      <c r="DO18" s="105"/>
      <c r="DP18" s="105"/>
      <c r="DQ18" s="105"/>
      <c r="DR18" s="105"/>
      <c r="DS18" s="105"/>
      <c r="DT18" s="106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DU12"/>
  <sheetViews>
    <sheetView view="pageBreakPreview" zoomScaleSheetLayoutView="100" zoomScalePageLayoutView="0" workbookViewId="0" topLeftCell="A1">
      <selection activeCell="BR12" sqref="BR12:CE12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102</v>
      </c>
    </row>
    <row r="3" s="5" customFormat="1" ht="12.75" customHeight="1"/>
    <row r="4" spans="1:125" s="3" customFormat="1" ht="12" customHeight="1">
      <c r="A4" s="155" t="s">
        <v>3</v>
      </c>
      <c r="B4" s="156"/>
      <c r="C4" s="156"/>
      <c r="D4" s="156"/>
      <c r="E4" s="156"/>
      <c r="F4" s="157"/>
      <c r="G4" s="155" t="s">
        <v>24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7"/>
      <c r="AB4" s="155" t="s">
        <v>103</v>
      </c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7"/>
      <c r="AP4" s="155" t="s">
        <v>104</v>
      </c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5" t="s">
        <v>105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7"/>
      <c r="BR4" s="164" t="s">
        <v>0</v>
      </c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s="3" customFormat="1" ht="68.25" customHeight="1">
      <c r="A5" s="158"/>
      <c r="B5" s="159"/>
      <c r="C5" s="159"/>
      <c r="D5" s="159"/>
      <c r="E5" s="159"/>
      <c r="F5" s="160"/>
      <c r="G5" s="158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60"/>
      <c r="AB5" s="158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60"/>
      <c r="AP5" s="158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8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60"/>
      <c r="BR5" s="172" t="s">
        <v>164</v>
      </c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2"/>
      <c r="CF5" s="172" t="s">
        <v>172</v>
      </c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2"/>
      <c r="CV5" s="216" t="s">
        <v>19</v>
      </c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7"/>
    </row>
    <row r="6" spans="1:125" s="3" customFormat="1" ht="30.75" customHeight="1">
      <c r="A6" s="161"/>
      <c r="B6" s="162"/>
      <c r="C6" s="162"/>
      <c r="D6" s="162"/>
      <c r="E6" s="162"/>
      <c r="F6" s="163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61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3"/>
      <c r="AP6" s="161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1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3"/>
      <c r="BR6" s="133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5"/>
      <c r="CF6" s="133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5"/>
      <c r="CV6" s="164" t="s">
        <v>2</v>
      </c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6"/>
      <c r="DI6" s="164" t="s">
        <v>44</v>
      </c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6"/>
    </row>
    <row r="7" spans="1:125" s="7" customFormat="1" ht="12.75">
      <c r="A7" s="167">
        <v>1</v>
      </c>
      <c r="B7" s="168"/>
      <c r="C7" s="168"/>
      <c r="D7" s="168"/>
      <c r="E7" s="168"/>
      <c r="F7" s="169"/>
      <c r="G7" s="167">
        <v>2</v>
      </c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B7" s="167">
        <v>3</v>
      </c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9"/>
      <c r="AP7" s="167">
        <v>4</v>
      </c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7">
        <v>5</v>
      </c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9"/>
      <c r="BR7" s="167">
        <v>6</v>
      </c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9"/>
      <c r="CF7" s="167">
        <v>7</v>
      </c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9"/>
      <c r="CV7" s="167">
        <v>8</v>
      </c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9"/>
      <c r="DI7" s="167">
        <v>9</v>
      </c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9"/>
    </row>
    <row r="8" spans="1:125" s="6" customFormat="1" ht="54" customHeight="1">
      <c r="A8" s="208" t="s">
        <v>6</v>
      </c>
      <c r="B8" s="209"/>
      <c r="C8" s="209"/>
      <c r="D8" s="209"/>
      <c r="E8" s="209"/>
      <c r="F8" s="210"/>
      <c r="G8" s="154" t="s">
        <v>311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104">
        <v>64</v>
      </c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6"/>
      <c r="AP8" s="189">
        <v>12000</v>
      </c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89">
        <f>AB8*AP8</f>
        <v>768000</v>
      </c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1"/>
      <c r="BR8" s="189">
        <v>668000</v>
      </c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1"/>
      <c r="CF8" s="189">
        <v>100000</v>
      </c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1"/>
      <c r="CV8" s="189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1"/>
      <c r="DI8" s="189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1"/>
    </row>
    <row r="9" spans="1:125" s="6" customFormat="1" ht="66.75" customHeight="1">
      <c r="A9" s="208" t="s">
        <v>7</v>
      </c>
      <c r="B9" s="209"/>
      <c r="C9" s="209"/>
      <c r="D9" s="209"/>
      <c r="E9" s="209"/>
      <c r="F9" s="210"/>
      <c r="G9" s="154" t="s">
        <v>311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  <c r="AB9" s="104">
        <v>1</v>
      </c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6"/>
      <c r="AP9" s="189">
        <v>10080</v>
      </c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89">
        <f>AB9*AP9</f>
        <v>10080</v>
      </c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1"/>
      <c r="BR9" s="189">
        <f>BD9</f>
        <v>10080</v>
      </c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1"/>
      <c r="CF9" s="189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1"/>
      <c r="CV9" s="189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1"/>
      <c r="DI9" s="189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1"/>
    </row>
    <row r="10" spans="1:125" s="6" customFormat="1" ht="66.75" customHeight="1">
      <c r="A10" s="269" t="s">
        <v>8</v>
      </c>
      <c r="B10" s="270"/>
      <c r="C10" s="270"/>
      <c r="D10" s="270"/>
      <c r="E10" s="270"/>
      <c r="F10" s="271"/>
      <c r="G10" s="272" t="s">
        <v>311</v>
      </c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4"/>
      <c r="AB10" s="101">
        <v>4</v>
      </c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3"/>
      <c r="AP10" s="98">
        <v>15000</v>
      </c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8">
        <f>AB10*AP10</f>
        <v>60000</v>
      </c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00"/>
      <c r="BR10" s="98">
        <f>BD10</f>
        <v>60000</v>
      </c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100"/>
      <c r="CF10" s="189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1"/>
      <c r="CV10" s="189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1"/>
      <c r="DI10" s="189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1"/>
    </row>
    <row r="11" spans="1:125" s="6" customFormat="1" ht="16.5" customHeight="1">
      <c r="A11" s="211"/>
      <c r="B11" s="212"/>
      <c r="C11" s="212"/>
      <c r="D11" s="212"/>
      <c r="E11" s="212"/>
      <c r="F11" s="213"/>
      <c r="G11" s="154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7"/>
      <c r="AB11" s="104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6"/>
      <c r="AP11" s="104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4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6"/>
      <c r="BR11" s="104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6"/>
      <c r="CF11" s="104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6"/>
      <c r="CV11" s="104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6"/>
      <c r="DI11" s="104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6"/>
    </row>
    <row r="12" spans="1:125" s="6" customFormat="1" ht="16.5" customHeight="1">
      <c r="A12" s="207" t="s">
        <v>17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90"/>
      <c r="BD12" s="98">
        <f>BD8+BD9+BD10</f>
        <v>838080</v>
      </c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3"/>
      <c r="BR12" s="98">
        <f>BR8+BR9+BR10</f>
        <v>738080</v>
      </c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3"/>
      <c r="CF12" s="98">
        <f>SUM(CF8:CU9)</f>
        <v>100000</v>
      </c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3"/>
      <c r="CV12" s="104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6"/>
      <c r="DI12" s="104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6"/>
    </row>
  </sheetData>
  <sheetProtection/>
  <mergeCells count="62">
    <mergeCell ref="CF10:CU10"/>
    <mergeCell ref="CV10:DH10"/>
    <mergeCell ref="DI10:DU10"/>
    <mergeCell ref="DI6:DU6"/>
    <mergeCell ref="DI8:DU8"/>
    <mergeCell ref="CV7:DH7"/>
    <mergeCell ref="CF8:CU8"/>
    <mergeCell ref="BD12:BQ12"/>
    <mergeCell ref="BR12:CE12"/>
    <mergeCell ref="A12:BC12"/>
    <mergeCell ref="CF12:CU12"/>
    <mergeCell ref="CF9:CU9"/>
    <mergeCell ref="CF11:CU11"/>
    <mergeCell ref="BR9:CE9"/>
    <mergeCell ref="BR11:CE11"/>
    <mergeCell ref="BD11:BQ11"/>
    <mergeCell ref="BD9:BQ9"/>
    <mergeCell ref="CV5:DU5"/>
    <mergeCell ref="CV12:DH12"/>
    <mergeCell ref="DI12:DU12"/>
    <mergeCell ref="CV9:DH9"/>
    <mergeCell ref="DI9:DU9"/>
    <mergeCell ref="CV11:DH11"/>
    <mergeCell ref="DI11:DU11"/>
    <mergeCell ref="DI7:DU7"/>
    <mergeCell ref="CV8:DH8"/>
    <mergeCell ref="CV6:DH6"/>
    <mergeCell ref="G4:AA6"/>
    <mergeCell ref="G7:AA7"/>
    <mergeCell ref="AP4:BC6"/>
    <mergeCell ref="AP7:BC7"/>
    <mergeCell ref="AB4:AO6"/>
    <mergeCell ref="BD4:BQ6"/>
    <mergeCell ref="AB7:AO7"/>
    <mergeCell ref="A4:F6"/>
    <mergeCell ref="A7:F7"/>
    <mergeCell ref="A8:F8"/>
    <mergeCell ref="BR5:CE6"/>
    <mergeCell ref="G8:AA8"/>
    <mergeCell ref="BR4:DU4"/>
    <mergeCell ref="BD7:BQ7"/>
    <mergeCell ref="BR7:CE7"/>
    <mergeCell ref="CF7:CU7"/>
    <mergeCell ref="CF5:CU6"/>
    <mergeCell ref="AB8:AO8"/>
    <mergeCell ref="AP8:BC8"/>
    <mergeCell ref="AB9:AO9"/>
    <mergeCell ref="BD8:BQ8"/>
    <mergeCell ref="BR8:CE8"/>
    <mergeCell ref="AB10:AO10"/>
    <mergeCell ref="BD10:BQ10"/>
    <mergeCell ref="BR10:CE10"/>
    <mergeCell ref="A11:F11"/>
    <mergeCell ref="AB11:AO11"/>
    <mergeCell ref="AP11:BC11"/>
    <mergeCell ref="AP9:BC9"/>
    <mergeCell ref="A9:F9"/>
    <mergeCell ref="G9:AA9"/>
    <mergeCell ref="G11:AA11"/>
    <mergeCell ref="A10:F10"/>
    <mergeCell ref="G10:AA10"/>
    <mergeCell ref="AP10:BC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EB14"/>
  <sheetViews>
    <sheetView view="pageBreakPreview" zoomScale="120" zoomScaleSheetLayoutView="120" zoomScalePageLayoutView="0" workbookViewId="0" topLeftCell="A1">
      <selection activeCell="CF13" sqref="CF13:CR13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106</v>
      </c>
    </row>
    <row r="3" s="5" customFormat="1" ht="12.75" customHeight="1"/>
    <row r="4" spans="1:132" s="3" customFormat="1" ht="11.25" customHeight="1">
      <c r="A4" s="155" t="s">
        <v>3</v>
      </c>
      <c r="B4" s="156"/>
      <c r="C4" s="156"/>
      <c r="D4" s="156"/>
      <c r="E4" s="156"/>
      <c r="F4" s="157"/>
      <c r="G4" s="155" t="s">
        <v>46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7"/>
      <c r="Y4" s="155" t="s">
        <v>243</v>
      </c>
      <c r="Z4" s="156"/>
      <c r="AA4" s="156"/>
      <c r="AB4" s="156"/>
      <c r="AC4" s="156"/>
      <c r="AD4" s="156"/>
      <c r="AE4" s="156"/>
      <c r="AF4" s="156"/>
      <c r="AG4" s="156"/>
      <c r="AH4" s="156"/>
      <c r="AI4" s="157"/>
      <c r="AJ4" s="155" t="s">
        <v>107</v>
      </c>
      <c r="AK4" s="156"/>
      <c r="AL4" s="156"/>
      <c r="AM4" s="156"/>
      <c r="AN4" s="156"/>
      <c r="AO4" s="156"/>
      <c r="AP4" s="156"/>
      <c r="AQ4" s="156"/>
      <c r="AR4" s="156"/>
      <c r="AS4" s="156"/>
      <c r="AT4" s="157"/>
      <c r="AU4" s="155" t="s">
        <v>108</v>
      </c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7"/>
      <c r="BH4" s="155" t="s">
        <v>109</v>
      </c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5" t="s">
        <v>244</v>
      </c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7"/>
      <c r="CF4" s="164" t="s">
        <v>0</v>
      </c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7"/>
    </row>
    <row r="5" spans="1:132" s="3" customFormat="1" ht="84" customHeight="1">
      <c r="A5" s="158"/>
      <c r="B5" s="159"/>
      <c r="C5" s="159"/>
      <c r="D5" s="159"/>
      <c r="E5" s="159"/>
      <c r="F5" s="160"/>
      <c r="G5" s="158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60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60"/>
      <c r="AJ5" s="158"/>
      <c r="AK5" s="159"/>
      <c r="AL5" s="159"/>
      <c r="AM5" s="159"/>
      <c r="AN5" s="159"/>
      <c r="AO5" s="159"/>
      <c r="AP5" s="159"/>
      <c r="AQ5" s="159"/>
      <c r="AR5" s="159"/>
      <c r="AS5" s="159"/>
      <c r="AT5" s="160"/>
      <c r="AU5" s="158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60"/>
      <c r="BH5" s="158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8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60"/>
      <c r="CF5" s="280" t="s">
        <v>163</v>
      </c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2"/>
      <c r="CS5" s="280" t="s">
        <v>172</v>
      </c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2"/>
      <c r="DH5" s="260" t="s">
        <v>19</v>
      </c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2"/>
    </row>
    <row r="6" spans="1:132" s="3" customFormat="1" ht="26.25" customHeight="1">
      <c r="A6" s="161"/>
      <c r="B6" s="162"/>
      <c r="C6" s="162"/>
      <c r="D6" s="162"/>
      <c r="E6" s="162"/>
      <c r="F6" s="163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3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3"/>
      <c r="AJ6" s="161"/>
      <c r="AK6" s="162"/>
      <c r="AL6" s="162"/>
      <c r="AM6" s="162"/>
      <c r="AN6" s="162"/>
      <c r="AO6" s="162"/>
      <c r="AP6" s="162"/>
      <c r="AQ6" s="162"/>
      <c r="AR6" s="162"/>
      <c r="AS6" s="162"/>
      <c r="AT6" s="163"/>
      <c r="AU6" s="161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3"/>
      <c r="BH6" s="161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1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3"/>
      <c r="CF6" s="133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5"/>
      <c r="CS6" s="133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5"/>
      <c r="DH6" s="164" t="s">
        <v>2</v>
      </c>
      <c r="DI6" s="165"/>
      <c r="DJ6" s="165"/>
      <c r="DK6" s="165"/>
      <c r="DL6" s="165"/>
      <c r="DM6" s="165"/>
      <c r="DN6" s="165"/>
      <c r="DO6" s="165"/>
      <c r="DP6" s="165"/>
      <c r="DQ6" s="165"/>
      <c r="DR6" s="166"/>
      <c r="DS6" s="164" t="s">
        <v>20</v>
      </c>
      <c r="DT6" s="165"/>
      <c r="DU6" s="165"/>
      <c r="DV6" s="165"/>
      <c r="DW6" s="165"/>
      <c r="DX6" s="165"/>
      <c r="DY6" s="165"/>
      <c r="DZ6" s="165"/>
      <c r="EA6" s="165"/>
      <c r="EB6" s="166"/>
    </row>
    <row r="7" spans="1:132" s="7" customFormat="1" ht="12.75">
      <c r="A7" s="167">
        <v>1</v>
      </c>
      <c r="B7" s="168"/>
      <c r="C7" s="168"/>
      <c r="D7" s="168"/>
      <c r="E7" s="168"/>
      <c r="F7" s="169"/>
      <c r="G7" s="167">
        <v>2</v>
      </c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9"/>
      <c r="Y7" s="167">
        <v>3</v>
      </c>
      <c r="Z7" s="168"/>
      <c r="AA7" s="168"/>
      <c r="AB7" s="168"/>
      <c r="AC7" s="168"/>
      <c r="AD7" s="168"/>
      <c r="AE7" s="168"/>
      <c r="AF7" s="168"/>
      <c r="AG7" s="168"/>
      <c r="AH7" s="168"/>
      <c r="AI7" s="169"/>
      <c r="AJ7" s="167">
        <v>4</v>
      </c>
      <c r="AK7" s="168"/>
      <c r="AL7" s="168"/>
      <c r="AM7" s="168"/>
      <c r="AN7" s="168"/>
      <c r="AO7" s="168"/>
      <c r="AP7" s="168"/>
      <c r="AQ7" s="168"/>
      <c r="AR7" s="168"/>
      <c r="AS7" s="168"/>
      <c r="AT7" s="169"/>
      <c r="AU7" s="167">
        <v>5</v>
      </c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9"/>
      <c r="BH7" s="167">
        <v>6</v>
      </c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7">
        <v>7</v>
      </c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9"/>
      <c r="CF7" s="277">
        <v>8</v>
      </c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9"/>
      <c r="CS7" s="277">
        <v>9</v>
      </c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9"/>
      <c r="DH7" s="277">
        <v>10</v>
      </c>
      <c r="DI7" s="278"/>
      <c r="DJ7" s="278"/>
      <c r="DK7" s="278"/>
      <c r="DL7" s="278"/>
      <c r="DM7" s="278"/>
      <c r="DN7" s="278"/>
      <c r="DO7" s="278"/>
      <c r="DP7" s="278"/>
      <c r="DQ7" s="278"/>
      <c r="DR7" s="279"/>
      <c r="DS7" s="277">
        <v>11</v>
      </c>
      <c r="DT7" s="278"/>
      <c r="DU7" s="278"/>
      <c r="DV7" s="278"/>
      <c r="DW7" s="278"/>
      <c r="DX7" s="278"/>
      <c r="DY7" s="278"/>
      <c r="DZ7" s="278"/>
      <c r="EA7" s="278"/>
      <c r="EB7" s="279"/>
    </row>
    <row r="8" spans="1:132" s="6" customFormat="1" ht="35.25" customHeight="1">
      <c r="A8" s="115" t="s">
        <v>6</v>
      </c>
      <c r="B8" s="116"/>
      <c r="C8" s="116"/>
      <c r="D8" s="116"/>
      <c r="E8" s="116"/>
      <c r="F8" s="117"/>
      <c r="G8" s="154" t="s">
        <v>277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48">
        <v>247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J8" s="148" t="s">
        <v>284</v>
      </c>
      <c r="AK8" s="149"/>
      <c r="AL8" s="149"/>
      <c r="AM8" s="149"/>
      <c r="AN8" s="149"/>
      <c r="AO8" s="149"/>
      <c r="AP8" s="149"/>
      <c r="AQ8" s="149"/>
      <c r="AR8" s="149"/>
      <c r="AS8" s="149"/>
      <c r="AT8" s="150"/>
      <c r="AU8" s="148">
        <v>110837.43842364</v>
      </c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50"/>
      <c r="BH8" s="148">
        <v>8.12</v>
      </c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264">
        <f aca="true" t="shared" si="0" ref="BS8:BS13">AU8*BH8</f>
        <v>899999.9999999567</v>
      </c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6"/>
      <c r="CF8" s="189">
        <v>867000</v>
      </c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1"/>
      <c r="CS8" s="189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1"/>
      <c r="DH8" s="189">
        <v>33000</v>
      </c>
      <c r="DI8" s="190"/>
      <c r="DJ8" s="190"/>
      <c r="DK8" s="190"/>
      <c r="DL8" s="190"/>
      <c r="DM8" s="190"/>
      <c r="DN8" s="190"/>
      <c r="DO8" s="190"/>
      <c r="DP8" s="190"/>
      <c r="DQ8" s="190"/>
      <c r="DR8" s="191"/>
      <c r="DS8" s="104"/>
      <c r="DT8" s="105"/>
      <c r="DU8" s="105"/>
      <c r="DV8" s="105"/>
      <c r="DW8" s="105"/>
      <c r="DX8" s="105"/>
      <c r="DY8" s="105"/>
      <c r="DZ8" s="105"/>
      <c r="EA8" s="105"/>
      <c r="EB8" s="106"/>
    </row>
    <row r="9" spans="1:132" s="6" customFormat="1" ht="30" customHeight="1">
      <c r="A9" s="151" t="s">
        <v>7</v>
      </c>
      <c r="B9" s="152"/>
      <c r="C9" s="152"/>
      <c r="D9" s="152"/>
      <c r="E9" s="152"/>
      <c r="F9" s="153"/>
      <c r="G9" s="154" t="s">
        <v>278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7"/>
      <c r="Y9" s="104">
        <v>247</v>
      </c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04" t="s">
        <v>283</v>
      </c>
      <c r="AK9" s="105"/>
      <c r="AL9" s="105"/>
      <c r="AM9" s="105"/>
      <c r="AN9" s="105"/>
      <c r="AO9" s="105"/>
      <c r="AP9" s="105"/>
      <c r="AQ9" s="105"/>
      <c r="AR9" s="105"/>
      <c r="AS9" s="105"/>
      <c r="AT9" s="106"/>
      <c r="AU9" s="104">
        <v>262.67531</v>
      </c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6"/>
      <c r="BH9" s="104">
        <v>2619.85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264">
        <f t="shared" si="0"/>
        <v>688169.9109035</v>
      </c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6"/>
      <c r="CF9" s="189">
        <v>655169.91</v>
      </c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1"/>
      <c r="CS9" s="189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1"/>
      <c r="DH9" s="189">
        <v>33000</v>
      </c>
      <c r="DI9" s="190"/>
      <c r="DJ9" s="190"/>
      <c r="DK9" s="190"/>
      <c r="DL9" s="190"/>
      <c r="DM9" s="190"/>
      <c r="DN9" s="190"/>
      <c r="DO9" s="190"/>
      <c r="DP9" s="190"/>
      <c r="DQ9" s="190"/>
      <c r="DR9" s="191"/>
      <c r="DS9" s="104"/>
      <c r="DT9" s="105"/>
      <c r="DU9" s="105"/>
      <c r="DV9" s="105"/>
      <c r="DW9" s="105"/>
      <c r="DX9" s="105"/>
      <c r="DY9" s="105"/>
      <c r="DZ9" s="105"/>
      <c r="EA9" s="105"/>
      <c r="EB9" s="106"/>
    </row>
    <row r="10" spans="1:132" s="6" customFormat="1" ht="30.75" customHeight="1">
      <c r="A10" s="151" t="s">
        <v>8</v>
      </c>
      <c r="B10" s="152"/>
      <c r="C10" s="152"/>
      <c r="D10" s="152"/>
      <c r="E10" s="152"/>
      <c r="F10" s="153"/>
      <c r="G10" s="154" t="s">
        <v>279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48">
        <v>247</v>
      </c>
      <c r="Z10" s="149"/>
      <c r="AA10" s="149"/>
      <c r="AB10" s="149"/>
      <c r="AC10" s="149"/>
      <c r="AD10" s="149"/>
      <c r="AE10" s="149"/>
      <c r="AF10" s="149"/>
      <c r="AG10" s="149"/>
      <c r="AH10" s="149"/>
      <c r="AI10" s="150"/>
      <c r="AJ10" s="148" t="s">
        <v>282</v>
      </c>
      <c r="AK10" s="149"/>
      <c r="AL10" s="149"/>
      <c r="AM10" s="149"/>
      <c r="AN10" s="149"/>
      <c r="AO10" s="149"/>
      <c r="AP10" s="149"/>
      <c r="AQ10" s="149"/>
      <c r="AR10" s="149"/>
      <c r="AS10" s="149"/>
      <c r="AT10" s="150"/>
      <c r="AU10" s="148">
        <v>2311.4600832012</v>
      </c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50"/>
      <c r="BH10" s="148">
        <v>100.96</v>
      </c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264">
        <f t="shared" si="0"/>
        <v>233365.00999999317</v>
      </c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6"/>
      <c r="CF10" s="189">
        <v>199365.01</v>
      </c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1"/>
      <c r="CS10" s="189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1"/>
      <c r="DH10" s="189">
        <v>34000</v>
      </c>
      <c r="DI10" s="190"/>
      <c r="DJ10" s="190"/>
      <c r="DK10" s="190"/>
      <c r="DL10" s="190"/>
      <c r="DM10" s="190"/>
      <c r="DN10" s="190"/>
      <c r="DO10" s="190"/>
      <c r="DP10" s="190"/>
      <c r="DQ10" s="190"/>
      <c r="DR10" s="191"/>
      <c r="DS10" s="104"/>
      <c r="DT10" s="105"/>
      <c r="DU10" s="105"/>
      <c r="DV10" s="105"/>
      <c r="DW10" s="105"/>
      <c r="DX10" s="105"/>
      <c r="DY10" s="105"/>
      <c r="DZ10" s="105"/>
      <c r="EA10" s="105"/>
      <c r="EB10" s="106"/>
    </row>
    <row r="11" spans="1:132" s="6" customFormat="1" ht="27.75" customHeight="1">
      <c r="A11" s="151" t="s">
        <v>9</v>
      </c>
      <c r="B11" s="152"/>
      <c r="C11" s="152"/>
      <c r="D11" s="152"/>
      <c r="E11" s="152"/>
      <c r="F11" s="153"/>
      <c r="G11" s="154" t="s">
        <v>280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148">
        <v>244</v>
      </c>
      <c r="Z11" s="149"/>
      <c r="AA11" s="149"/>
      <c r="AB11" s="149"/>
      <c r="AC11" s="149"/>
      <c r="AD11" s="149"/>
      <c r="AE11" s="149"/>
      <c r="AF11" s="149"/>
      <c r="AG11" s="149"/>
      <c r="AH11" s="149"/>
      <c r="AI11" s="150"/>
      <c r="AJ11" s="148" t="s">
        <v>282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50"/>
      <c r="AU11" s="148">
        <v>1350.0163</v>
      </c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50"/>
      <c r="BH11" s="148">
        <v>113.41</v>
      </c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264">
        <f t="shared" si="0"/>
        <v>153105.34858299998</v>
      </c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6"/>
      <c r="CF11" s="189">
        <v>133105.35</v>
      </c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1"/>
      <c r="CS11" s="189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1"/>
      <c r="DH11" s="189">
        <v>20000</v>
      </c>
      <c r="DI11" s="190"/>
      <c r="DJ11" s="190"/>
      <c r="DK11" s="190"/>
      <c r="DL11" s="190"/>
      <c r="DM11" s="190"/>
      <c r="DN11" s="190"/>
      <c r="DO11" s="190"/>
      <c r="DP11" s="190"/>
      <c r="DQ11" s="190"/>
      <c r="DR11" s="191"/>
      <c r="DS11" s="104"/>
      <c r="DT11" s="105"/>
      <c r="DU11" s="105"/>
      <c r="DV11" s="105"/>
      <c r="DW11" s="105"/>
      <c r="DX11" s="105"/>
      <c r="DY11" s="105"/>
      <c r="DZ11" s="105"/>
      <c r="EA11" s="105"/>
      <c r="EB11" s="106"/>
    </row>
    <row r="12" spans="1:132" s="6" customFormat="1" ht="32.25" customHeight="1">
      <c r="A12" s="151" t="s">
        <v>10</v>
      </c>
      <c r="B12" s="152"/>
      <c r="C12" s="152"/>
      <c r="D12" s="152"/>
      <c r="E12" s="152"/>
      <c r="F12" s="153"/>
      <c r="G12" s="154" t="s">
        <v>281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8">
        <v>244</v>
      </c>
      <c r="Z12" s="149"/>
      <c r="AA12" s="149"/>
      <c r="AB12" s="149"/>
      <c r="AC12" s="149"/>
      <c r="AD12" s="149"/>
      <c r="AE12" s="149"/>
      <c r="AF12" s="149"/>
      <c r="AG12" s="149"/>
      <c r="AH12" s="149"/>
      <c r="AI12" s="150"/>
      <c r="AJ12" s="148" t="s">
        <v>282</v>
      </c>
      <c r="AK12" s="149"/>
      <c r="AL12" s="149"/>
      <c r="AM12" s="149"/>
      <c r="AN12" s="149"/>
      <c r="AO12" s="149"/>
      <c r="AP12" s="149"/>
      <c r="AQ12" s="149"/>
      <c r="AR12" s="149"/>
      <c r="AS12" s="149"/>
      <c r="AT12" s="150"/>
      <c r="AU12" s="148">
        <v>3444.01897</v>
      </c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50"/>
      <c r="BH12" s="148">
        <v>82.23</v>
      </c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264">
        <f t="shared" si="0"/>
        <v>283201.6799031</v>
      </c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6"/>
      <c r="CF12" s="189">
        <v>263201.68</v>
      </c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1"/>
      <c r="CS12" s="189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1"/>
      <c r="DH12" s="189">
        <v>20000</v>
      </c>
      <c r="DI12" s="190"/>
      <c r="DJ12" s="190"/>
      <c r="DK12" s="190"/>
      <c r="DL12" s="190"/>
      <c r="DM12" s="190"/>
      <c r="DN12" s="190"/>
      <c r="DO12" s="190"/>
      <c r="DP12" s="190"/>
      <c r="DQ12" s="190"/>
      <c r="DR12" s="191"/>
      <c r="DS12" s="104"/>
      <c r="DT12" s="105"/>
      <c r="DU12" s="105"/>
      <c r="DV12" s="105"/>
      <c r="DW12" s="105"/>
      <c r="DX12" s="105"/>
      <c r="DY12" s="105"/>
      <c r="DZ12" s="105"/>
      <c r="EA12" s="105"/>
      <c r="EB12" s="106"/>
    </row>
    <row r="13" spans="1:132" s="6" customFormat="1" ht="36" customHeight="1">
      <c r="A13" s="151" t="s">
        <v>13</v>
      </c>
      <c r="B13" s="152"/>
      <c r="C13" s="152"/>
      <c r="D13" s="152"/>
      <c r="E13" s="152"/>
      <c r="F13" s="153"/>
      <c r="G13" s="154" t="s">
        <v>281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48">
        <v>244</v>
      </c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48" t="s">
        <v>282</v>
      </c>
      <c r="AK13" s="149"/>
      <c r="AL13" s="149"/>
      <c r="AM13" s="149"/>
      <c r="AN13" s="149"/>
      <c r="AO13" s="149"/>
      <c r="AP13" s="149"/>
      <c r="AQ13" s="149"/>
      <c r="AR13" s="149"/>
      <c r="AS13" s="149"/>
      <c r="AT13" s="150"/>
      <c r="AU13" s="148">
        <v>486.38132295719</v>
      </c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50"/>
      <c r="BH13" s="148">
        <v>41.12</v>
      </c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264">
        <f t="shared" si="0"/>
        <v>19999.99999999965</v>
      </c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6"/>
      <c r="CF13" s="189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1"/>
      <c r="CS13" s="189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1"/>
      <c r="DH13" s="189">
        <v>20000</v>
      </c>
      <c r="DI13" s="190"/>
      <c r="DJ13" s="190"/>
      <c r="DK13" s="190"/>
      <c r="DL13" s="190"/>
      <c r="DM13" s="190"/>
      <c r="DN13" s="190"/>
      <c r="DO13" s="190"/>
      <c r="DP13" s="190"/>
      <c r="DQ13" s="190"/>
      <c r="DR13" s="191"/>
      <c r="DS13" s="104"/>
      <c r="DT13" s="105"/>
      <c r="DU13" s="105"/>
      <c r="DV13" s="105"/>
      <c r="DW13" s="105"/>
      <c r="DX13" s="105"/>
      <c r="DY13" s="105"/>
      <c r="DZ13" s="105"/>
      <c r="EA13" s="105"/>
      <c r="EB13" s="106"/>
    </row>
    <row r="14" spans="1:132" s="6" customFormat="1" ht="16.5" customHeight="1">
      <c r="A14" s="145" t="s">
        <v>17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6"/>
      <c r="BS14" s="98">
        <f>SUM(BS8:CE13)</f>
        <v>2277841.9493895494</v>
      </c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100"/>
      <c r="CF14" s="98">
        <f>SUM(CF8:CR13)</f>
        <v>2117841.95</v>
      </c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100"/>
      <c r="CS14" s="98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100"/>
      <c r="DH14" s="98">
        <f>DH8+DH9+DH10+DH11+DH12+DH13</f>
        <v>160000</v>
      </c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104"/>
      <c r="DT14" s="105"/>
      <c r="DU14" s="105"/>
      <c r="DV14" s="105"/>
      <c r="DW14" s="105"/>
      <c r="DX14" s="105"/>
      <c r="DY14" s="105"/>
      <c r="DZ14" s="105"/>
      <c r="EA14" s="105"/>
      <c r="EB14" s="106"/>
    </row>
  </sheetData>
  <sheetProtection/>
  <mergeCells count="96">
    <mergeCell ref="DH11:DR11"/>
    <mergeCell ref="DS11:EB11"/>
    <mergeCell ref="A11:F11"/>
    <mergeCell ref="G11:X11"/>
    <mergeCell ref="Y11:AI11"/>
    <mergeCell ref="AJ11:AT11"/>
    <mergeCell ref="AU11:BG11"/>
    <mergeCell ref="DH12:DR12"/>
    <mergeCell ref="BH11:BR11"/>
    <mergeCell ref="AU10:BG10"/>
    <mergeCell ref="BH10:BR10"/>
    <mergeCell ref="BS10:CE10"/>
    <mergeCell ref="CF10:CR10"/>
    <mergeCell ref="CS10:DG10"/>
    <mergeCell ref="BS11:CE11"/>
    <mergeCell ref="CF11:CR11"/>
    <mergeCell ref="CS11:DG11"/>
    <mergeCell ref="A12:F12"/>
    <mergeCell ref="G12:X12"/>
    <mergeCell ref="Y12:AI12"/>
    <mergeCell ref="AJ12:AT12"/>
    <mergeCell ref="AU12:BG12"/>
    <mergeCell ref="DH10:DR10"/>
    <mergeCell ref="BH12:BR12"/>
    <mergeCell ref="BS12:CE12"/>
    <mergeCell ref="CF12:CR12"/>
    <mergeCell ref="CS12:DG12"/>
    <mergeCell ref="A10:F10"/>
    <mergeCell ref="G10:X10"/>
    <mergeCell ref="Y10:AI10"/>
    <mergeCell ref="AJ10:AT10"/>
    <mergeCell ref="DS6:EB6"/>
    <mergeCell ref="BS4:CE6"/>
    <mergeCell ref="DH5:EB5"/>
    <mergeCell ref="CF4:EB4"/>
    <mergeCell ref="CF5:CR6"/>
    <mergeCell ref="CS5:DG6"/>
    <mergeCell ref="DH6:DR6"/>
    <mergeCell ref="BS7:CE7"/>
    <mergeCell ref="BH4:BR6"/>
    <mergeCell ref="BH7:BR7"/>
    <mergeCell ref="BH8:BR8"/>
    <mergeCell ref="BH9:BR9"/>
    <mergeCell ref="DS13:EB13"/>
    <mergeCell ref="CF7:CR7"/>
    <mergeCell ref="CS9:DG9"/>
    <mergeCell ref="DH8:DR8"/>
    <mergeCell ref="CS8:DG8"/>
    <mergeCell ref="CS7:DG7"/>
    <mergeCell ref="DH7:DR7"/>
    <mergeCell ref="CF8:CR8"/>
    <mergeCell ref="DS7:EB7"/>
    <mergeCell ref="DS12:EB12"/>
    <mergeCell ref="DS10:EB10"/>
    <mergeCell ref="BS13:CE13"/>
    <mergeCell ref="AU9:BG9"/>
    <mergeCell ref="BH13:BR13"/>
    <mergeCell ref="AU13:BG13"/>
    <mergeCell ref="AJ9:AT9"/>
    <mergeCell ref="DH9:DR9"/>
    <mergeCell ref="CF13:CR13"/>
    <mergeCell ref="DH13:DR13"/>
    <mergeCell ref="CS13:DG13"/>
    <mergeCell ref="A4:F6"/>
    <mergeCell ref="G4:X6"/>
    <mergeCell ref="G7:X7"/>
    <mergeCell ref="AU4:BG6"/>
    <mergeCell ref="AU7:BG7"/>
    <mergeCell ref="G8:X8"/>
    <mergeCell ref="AU8:BG8"/>
    <mergeCell ref="A14:BR14"/>
    <mergeCell ref="A13:F13"/>
    <mergeCell ref="A9:F9"/>
    <mergeCell ref="A7:F7"/>
    <mergeCell ref="AJ4:AT6"/>
    <mergeCell ref="AJ7:AT7"/>
    <mergeCell ref="A8:F8"/>
    <mergeCell ref="AJ8:AT8"/>
    <mergeCell ref="AJ13:AT13"/>
    <mergeCell ref="G9:X9"/>
    <mergeCell ref="CS14:DG14"/>
    <mergeCell ref="DS14:EB14"/>
    <mergeCell ref="DH14:DR14"/>
    <mergeCell ref="BS14:CE14"/>
    <mergeCell ref="CF14:CR14"/>
    <mergeCell ref="BS8:CE8"/>
    <mergeCell ref="DS8:EB8"/>
    <mergeCell ref="BS9:CE9"/>
    <mergeCell ref="CF9:CR9"/>
    <mergeCell ref="DS9:EB9"/>
    <mergeCell ref="G13:X13"/>
    <mergeCell ref="Y4:AI6"/>
    <mergeCell ref="Y7:AI7"/>
    <mergeCell ref="Y8:AI8"/>
    <mergeCell ref="Y9:AI9"/>
    <mergeCell ref="Y13:AI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DT51"/>
  <sheetViews>
    <sheetView view="pageBreakPreview" zoomScale="120" zoomScaleSheetLayoutView="120" zoomScalePageLayoutView="0" workbookViewId="0" topLeftCell="A31">
      <selection activeCell="BQ35" sqref="BQ35:CD35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110</v>
      </c>
    </row>
    <row r="3" s="5" customFormat="1" ht="12.75" customHeight="1"/>
    <row r="4" spans="1:124" s="3" customFormat="1" ht="12" customHeight="1">
      <c r="A4" s="155" t="s">
        <v>3</v>
      </c>
      <c r="B4" s="156"/>
      <c r="C4" s="156"/>
      <c r="D4" s="156"/>
      <c r="E4" s="156"/>
      <c r="F4" s="157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7"/>
      <c r="AA4" s="155" t="s">
        <v>111</v>
      </c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7"/>
      <c r="AO4" s="155" t="s">
        <v>112</v>
      </c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7"/>
      <c r="BC4" s="155" t="s">
        <v>113</v>
      </c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7"/>
      <c r="BQ4" s="164" t="s">
        <v>0</v>
      </c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7"/>
    </row>
    <row r="5" spans="1:124" s="3" customFormat="1" ht="67.5" customHeight="1">
      <c r="A5" s="158"/>
      <c r="B5" s="159"/>
      <c r="C5" s="159"/>
      <c r="D5" s="159"/>
      <c r="E5" s="159"/>
      <c r="F5" s="160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60"/>
      <c r="AA5" s="158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60"/>
      <c r="AO5" s="158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60"/>
      <c r="BC5" s="158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60"/>
      <c r="BQ5" s="172" t="s">
        <v>164</v>
      </c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2"/>
      <c r="CE5" s="172" t="s">
        <v>172</v>
      </c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2"/>
      <c r="CU5" s="216" t="s">
        <v>19</v>
      </c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7"/>
    </row>
    <row r="6" spans="1:124" s="3" customFormat="1" ht="37.5" customHeight="1">
      <c r="A6" s="161"/>
      <c r="B6" s="162"/>
      <c r="C6" s="162"/>
      <c r="D6" s="162"/>
      <c r="E6" s="162"/>
      <c r="F6" s="163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3"/>
      <c r="AA6" s="161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  <c r="AO6" s="161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3"/>
      <c r="BC6" s="161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3"/>
      <c r="BQ6" s="133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5"/>
      <c r="CE6" s="133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5"/>
      <c r="CU6" s="164" t="s">
        <v>2</v>
      </c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6"/>
      <c r="DH6" s="164" t="s">
        <v>44</v>
      </c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6"/>
    </row>
    <row r="7" spans="1:124" s="7" customFormat="1" ht="12.75">
      <c r="A7" s="167">
        <v>1</v>
      </c>
      <c r="B7" s="168"/>
      <c r="C7" s="168"/>
      <c r="D7" s="168"/>
      <c r="E7" s="168"/>
      <c r="F7" s="169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9"/>
      <c r="AA7" s="167">
        <v>3</v>
      </c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9"/>
      <c r="AO7" s="167">
        <v>4</v>
      </c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7">
        <v>5</v>
      </c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9"/>
      <c r="BQ7" s="167">
        <v>6</v>
      </c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9"/>
      <c r="CE7" s="167">
        <v>7</v>
      </c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9"/>
      <c r="CU7" s="167">
        <v>8</v>
      </c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9"/>
      <c r="DH7" s="167">
        <v>9</v>
      </c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9"/>
    </row>
    <row r="8" spans="1:124" s="6" customFormat="1" ht="40.5" customHeight="1">
      <c r="A8" s="208" t="s">
        <v>6</v>
      </c>
      <c r="B8" s="209"/>
      <c r="C8" s="209"/>
      <c r="D8" s="209"/>
      <c r="E8" s="209"/>
      <c r="F8" s="210"/>
      <c r="G8" s="192" t="s">
        <v>114</v>
      </c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3"/>
      <c r="AA8" s="148" t="s">
        <v>1</v>
      </c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48" t="s">
        <v>1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04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6"/>
      <c r="BQ8" s="104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6"/>
      <c r="CE8" s="104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6"/>
      <c r="CU8" s="104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6"/>
      <c r="DH8" s="148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50"/>
    </row>
    <row r="9" spans="1:124" s="6" customFormat="1" ht="16.5" customHeight="1">
      <c r="A9" s="208" t="s">
        <v>26</v>
      </c>
      <c r="B9" s="209"/>
      <c r="C9" s="209"/>
      <c r="D9" s="209"/>
      <c r="E9" s="209"/>
      <c r="F9" s="210"/>
      <c r="G9" s="192" t="s">
        <v>74</v>
      </c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3"/>
      <c r="AA9" s="148" t="s">
        <v>1</v>
      </c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50"/>
      <c r="AO9" s="148" t="s">
        <v>1</v>
      </c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8" t="s">
        <v>1</v>
      </c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50"/>
      <c r="BQ9" s="104" t="s">
        <v>1</v>
      </c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6"/>
      <c r="CE9" s="104" t="s">
        <v>1</v>
      </c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6"/>
      <c r="CU9" s="104" t="s">
        <v>1</v>
      </c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6"/>
      <c r="DH9" s="148" t="s">
        <v>1</v>
      </c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50"/>
    </row>
    <row r="10" spans="1:124" s="6" customFormat="1" ht="16.5" customHeight="1">
      <c r="A10" s="211"/>
      <c r="B10" s="212"/>
      <c r="C10" s="212"/>
      <c r="D10" s="212"/>
      <c r="E10" s="212"/>
      <c r="F10" s="21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4"/>
      <c r="AA10" s="104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6"/>
      <c r="AO10" s="104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4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6"/>
      <c r="BQ10" s="104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6"/>
      <c r="CE10" s="104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6"/>
      <c r="CU10" s="104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6"/>
      <c r="DH10" s="148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50"/>
    </row>
    <row r="11" spans="1:124" s="6" customFormat="1" ht="40.5" customHeight="1">
      <c r="A11" s="208" t="s">
        <v>7</v>
      </c>
      <c r="B11" s="209"/>
      <c r="C11" s="209"/>
      <c r="D11" s="209"/>
      <c r="E11" s="209"/>
      <c r="F11" s="210"/>
      <c r="G11" s="192" t="s">
        <v>115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3"/>
      <c r="AA11" s="148" t="s">
        <v>1</v>
      </c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50"/>
      <c r="AO11" s="148" t="s">
        <v>1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89">
        <v>1660000</v>
      </c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1"/>
      <c r="BQ11" s="189">
        <v>1560000</v>
      </c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1"/>
      <c r="CE11" s="189">
        <v>100000</v>
      </c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1"/>
      <c r="CU11" s="189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1"/>
      <c r="DH11" s="148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50"/>
    </row>
    <row r="12" spans="1:124" s="6" customFormat="1" ht="40.5" customHeight="1">
      <c r="A12" s="208" t="s">
        <v>8</v>
      </c>
      <c r="B12" s="209"/>
      <c r="C12" s="209"/>
      <c r="D12" s="209"/>
      <c r="E12" s="209"/>
      <c r="F12" s="210"/>
      <c r="G12" s="192" t="s">
        <v>115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3"/>
      <c r="AA12" s="148" t="s">
        <v>1</v>
      </c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50"/>
      <c r="AO12" s="148" t="s">
        <v>1</v>
      </c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89">
        <v>61480</v>
      </c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1"/>
      <c r="BQ12" s="189">
        <v>61480</v>
      </c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1"/>
      <c r="CE12" s="189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1"/>
      <c r="CU12" s="189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1"/>
      <c r="DH12" s="148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50"/>
    </row>
    <row r="13" spans="1:124" s="6" customFormat="1" ht="16.5" customHeight="1">
      <c r="A13" s="208" t="s">
        <v>31</v>
      </c>
      <c r="B13" s="209"/>
      <c r="C13" s="209"/>
      <c r="D13" s="209"/>
      <c r="E13" s="209"/>
      <c r="F13" s="210"/>
      <c r="G13" s="192" t="s">
        <v>74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3"/>
      <c r="AA13" s="148" t="s">
        <v>1</v>
      </c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50"/>
      <c r="AO13" s="148" t="s">
        <v>1</v>
      </c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8" t="s">
        <v>1</v>
      </c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50"/>
      <c r="BQ13" s="104" t="s">
        <v>1</v>
      </c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6"/>
      <c r="CE13" s="104" t="s">
        <v>1</v>
      </c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6"/>
      <c r="CU13" s="104" t="s">
        <v>1</v>
      </c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6"/>
      <c r="DH13" s="148" t="s">
        <v>1</v>
      </c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50"/>
    </row>
    <row r="14" spans="1:124" s="6" customFormat="1" ht="16.5" customHeight="1">
      <c r="A14" s="211"/>
      <c r="B14" s="212"/>
      <c r="C14" s="212"/>
      <c r="D14" s="212"/>
      <c r="E14" s="212"/>
      <c r="F14" s="21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4"/>
      <c r="AA14" s="104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6"/>
      <c r="AO14" s="104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4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6"/>
      <c r="BQ14" s="104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6"/>
      <c r="CE14" s="104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6"/>
      <c r="CU14" s="104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6"/>
      <c r="DH14" s="148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50"/>
    </row>
    <row r="15" spans="1:124" s="6" customFormat="1" ht="16.5" customHeight="1">
      <c r="A15" s="207" t="s">
        <v>17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  <c r="BC15" s="287">
        <f>BC8+BC11+BC12</f>
        <v>1721480</v>
      </c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1"/>
      <c r="BQ15" s="98">
        <f>SUM(BQ11:CD12)</f>
        <v>1621480</v>
      </c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3"/>
      <c r="CE15" s="98">
        <f>SUM(CE11:CT12)</f>
        <v>100000</v>
      </c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3"/>
      <c r="CU15" s="104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6"/>
      <c r="DH15" s="104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6"/>
    </row>
    <row r="17" s="5" customFormat="1" ht="15">
      <c r="A17" s="5" t="s">
        <v>116</v>
      </c>
    </row>
    <row r="18" s="5" customFormat="1" ht="12.75" customHeight="1"/>
    <row r="19" spans="1:124" s="3" customFormat="1" ht="12" customHeight="1">
      <c r="A19" s="155" t="s">
        <v>3</v>
      </c>
      <c r="B19" s="156"/>
      <c r="C19" s="156"/>
      <c r="D19" s="156"/>
      <c r="E19" s="156"/>
      <c r="F19" s="157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7"/>
      <c r="AB19" s="155" t="s">
        <v>117</v>
      </c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7"/>
      <c r="AP19" s="155" t="s">
        <v>118</v>
      </c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5" t="s">
        <v>119</v>
      </c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7"/>
      <c r="BQ19" s="164" t="s">
        <v>0</v>
      </c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7"/>
    </row>
    <row r="20" spans="1:124" s="3" customFormat="1" ht="68.25" customHeight="1">
      <c r="A20" s="158"/>
      <c r="B20" s="159"/>
      <c r="C20" s="159"/>
      <c r="D20" s="159"/>
      <c r="E20" s="159"/>
      <c r="F20" s="160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60"/>
      <c r="AB20" s="158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60"/>
      <c r="AP20" s="158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8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60"/>
      <c r="BQ20" s="172" t="s">
        <v>164</v>
      </c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2"/>
      <c r="CE20" s="172" t="s">
        <v>172</v>
      </c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2"/>
      <c r="CU20" s="216" t="s">
        <v>19</v>
      </c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7"/>
    </row>
    <row r="21" spans="1:124" s="3" customFormat="1" ht="30.75" customHeight="1">
      <c r="A21" s="161"/>
      <c r="B21" s="162"/>
      <c r="C21" s="162"/>
      <c r="D21" s="162"/>
      <c r="E21" s="162"/>
      <c r="F21" s="163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3"/>
      <c r="AB21" s="161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3"/>
      <c r="AP21" s="161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1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3"/>
      <c r="BQ21" s="133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5"/>
      <c r="CE21" s="133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5"/>
      <c r="CU21" s="164" t="s">
        <v>2</v>
      </c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6"/>
      <c r="DH21" s="164" t="s">
        <v>44</v>
      </c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6"/>
    </row>
    <row r="22" spans="1:124" s="7" customFormat="1" ht="12.75">
      <c r="A22" s="167">
        <v>1</v>
      </c>
      <c r="B22" s="168"/>
      <c r="C22" s="168"/>
      <c r="D22" s="168"/>
      <c r="E22" s="168"/>
      <c r="F22" s="169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  <c r="AB22" s="167">
        <v>3</v>
      </c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9"/>
      <c r="AP22" s="167">
        <v>4</v>
      </c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7">
        <v>5</v>
      </c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9"/>
      <c r="BQ22" s="167">
        <v>6</v>
      </c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9"/>
      <c r="CE22" s="167">
        <v>7</v>
      </c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9"/>
      <c r="CU22" s="167">
        <v>8</v>
      </c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9"/>
      <c r="DH22" s="167">
        <v>9</v>
      </c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9"/>
    </row>
    <row r="23" spans="1:124" s="6" customFormat="1" ht="52.5" customHeight="1">
      <c r="A23" s="115" t="s">
        <v>6</v>
      </c>
      <c r="B23" s="116"/>
      <c r="C23" s="116"/>
      <c r="D23" s="116"/>
      <c r="E23" s="116"/>
      <c r="F23" s="117"/>
      <c r="G23" s="192" t="s">
        <v>121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3"/>
      <c r="AB23" s="148" t="s">
        <v>1</v>
      </c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50"/>
      <c r="AP23" s="148" t="s">
        <v>1</v>
      </c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287">
        <f>SUM(BD24:BP29)</f>
        <v>785708.52</v>
      </c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9"/>
      <c r="BQ23" s="287">
        <f>SUM(BQ24:CD29)</f>
        <v>756908.52</v>
      </c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9"/>
      <c r="CE23" s="104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6"/>
      <c r="CU23" s="287">
        <f>SUM(CU24:DG29)</f>
        <v>28800</v>
      </c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9"/>
      <c r="DH23" s="104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6"/>
    </row>
    <row r="24" spans="1:124" s="6" customFormat="1" ht="26.25" customHeight="1">
      <c r="A24" s="115" t="s">
        <v>26</v>
      </c>
      <c r="B24" s="116"/>
      <c r="C24" s="116"/>
      <c r="D24" s="116"/>
      <c r="E24" s="116"/>
      <c r="F24" s="117"/>
      <c r="G24" s="192" t="s">
        <v>122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3"/>
      <c r="AB24" s="104">
        <v>12</v>
      </c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6"/>
      <c r="AP24" s="189">
        <v>63075.71</v>
      </c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89">
        <f>AB24*AP24</f>
        <v>756908.52</v>
      </c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1"/>
      <c r="BQ24" s="189">
        <v>756908.52</v>
      </c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1"/>
      <c r="CE24" s="104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6"/>
      <c r="CU24" s="104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6"/>
      <c r="DH24" s="104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6"/>
    </row>
    <row r="25" spans="1:124" s="6" customFormat="1" ht="19.5" customHeight="1">
      <c r="A25" s="115" t="s">
        <v>27</v>
      </c>
      <c r="B25" s="116"/>
      <c r="C25" s="116"/>
      <c r="D25" s="116"/>
      <c r="E25" s="116"/>
      <c r="F25" s="117"/>
      <c r="G25" s="283" t="s">
        <v>175</v>
      </c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4"/>
      <c r="AB25" s="104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104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89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1"/>
      <c r="BQ25" s="189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1"/>
      <c r="CE25" s="104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6"/>
      <c r="CU25" s="104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6"/>
      <c r="DH25" s="104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6"/>
    </row>
    <row r="26" spans="1:124" s="6" customFormat="1" ht="40.5" customHeight="1">
      <c r="A26" s="115" t="s">
        <v>29</v>
      </c>
      <c r="B26" s="116"/>
      <c r="C26" s="116"/>
      <c r="D26" s="116"/>
      <c r="E26" s="116"/>
      <c r="F26" s="117"/>
      <c r="G26" s="192" t="s">
        <v>285</v>
      </c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3"/>
      <c r="AB26" s="104">
        <v>2</v>
      </c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6"/>
      <c r="AP26" s="189">
        <v>900</v>
      </c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89">
        <f>AB26*AP26</f>
        <v>1800</v>
      </c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1"/>
      <c r="BQ26" s="189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1"/>
      <c r="CE26" s="104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6"/>
      <c r="CU26" s="189">
        <v>1800</v>
      </c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1"/>
      <c r="DH26" s="104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6"/>
    </row>
    <row r="27" spans="1:124" s="6" customFormat="1" ht="84" customHeight="1">
      <c r="A27" s="115" t="s">
        <v>120</v>
      </c>
      <c r="B27" s="116"/>
      <c r="C27" s="116"/>
      <c r="D27" s="116"/>
      <c r="E27" s="116"/>
      <c r="F27" s="117"/>
      <c r="G27" s="192" t="s">
        <v>286</v>
      </c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3"/>
      <c r="AB27" s="104">
        <v>2</v>
      </c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6"/>
      <c r="AP27" s="189">
        <v>13500</v>
      </c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89">
        <f>AB27*AP27</f>
        <v>27000</v>
      </c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1"/>
      <c r="BQ27" s="189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1"/>
      <c r="CE27" s="104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6"/>
      <c r="CU27" s="189">
        <f>BD27</f>
        <v>27000</v>
      </c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1"/>
      <c r="DH27" s="104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6"/>
    </row>
    <row r="28" spans="1:124" s="6" customFormat="1" ht="16.5" customHeight="1">
      <c r="A28" s="151"/>
      <c r="B28" s="152"/>
      <c r="C28" s="152"/>
      <c r="D28" s="152"/>
      <c r="E28" s="152"/>
      <c r="F28" s="153"/>
      <c r="G28" s="192" t="s">
        <v>123</v>
      </c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3"/>
      <c r="AB28" s="104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6"/>
      <c r="AP28" s="189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89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1"/>
      <c r="BQ28" s="189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1"/>
      <c r="CE28" s="104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6"/>
      <c r="CU28" s="189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1"/>
      <c r="DH28" s="104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6"/>
    </row>
    <row r="29" spans="1:124" s="6" customFormat="1" ht="16.5" customHeight="1">
      <c r="A29" s="151"/>
      <c r="B29" s="152"/>
      <c r="C29" s="152"/>
      <c r="D29" s="152"/>
      <c r="E29" s="152"/>
      <c r="F29" s="153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3"/>
      <c r="AB29" s="104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6"/>
      <c r="AP29" s="189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89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1"/>
      <c r="BQ29" s="189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1"/>
      <c r="CE29" s="104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6"/>
      <c r="CU29" s="189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1"/>
      <c r="DH29" s="104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6"/>
    </row>
    <row r="30" spans="1:124" s="6" customFormat="1" ht="40.5" customHeight="1">
      <c r="A30" s="115" t="s">
        <v>7</v>
      </c>
      <c r="B30" s="116"/>
      <c r="C30" s="116"/>
      <c r="D30" s="116"/>
      <c r="E30" s="116"/>
      <c r="F30" s="117"/>
      <c r="G30" s="192" t="s">
        <v>312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3"/>
      <c r="AB30" s="148" t="s">
        <v>1</v>
      </c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50"/>
      <c r="AP30" s="148" t="s">
        <v>1</v>
      </c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287">
        <f>SUM(BD31:BP34)</f>
        <v>279560</v>
      </c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9"/>
      <c r="BQ30" s="287">
        <f>SUM(BQ31:CD34)</f>
        <v>258360</v>
      </c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9"/>
      <c r="CE30" s="104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6"/>
      <c r="CU30" s="287">
        <f>SUM(CU31:DG46)</f>
        <v>21200</v>
      </c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9"/>
      <c r="DH30" s="104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6"/>
    </row>
    <row r="31" spans="1:124" s="6" customFormat="1" ht="50.25" customHeight="1">
      <c r="A31" s="115" t="s">
        <v>31</v>
      </c>
      <c r="B31" s="116"/>
      <c r="C31" s="116"/>
      <c r="D31" s="116"/>
      <c r="E31" s="116"/>
      <c r="F31" s="117"/>
      <c r="G31" s="192" t="s">
        <v>287</v>
      </c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3"/>
      <c r="AB31" s="104">
        <v>24</v>
      </c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6"/>
      <c r="AP31" s="189">
        <v>800</v>
      </c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89">
        <f>AB31*AP31</f>
        <v>19200</v>
      </c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1"/>
      <c r="BQ31" s="189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1"/>
      <c r="CE31" s="104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6"/>
      <c r="CU31" s="189">
        <f>BD31</f>
        <v>19200</v>
      </c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1"/>
      <c r="DH31" s="104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6"/>
    </row>
    <row r="32" spans="1:124" s="6" customFormat="1" ht="38.25" customHeight="1">
      <c r="A32" s="115" t="s">
        <v>32</v>
      </c>
      <c r="B32" s="116"/>
      <c r="C32" s="116"/>
      <c r="D32" s="116"/>
      <c r="E32" s="116"/>
      <c r="F32" s="117"/>
      <c r="G32" s="192" t="s">
        <v>288</v>
      </c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3"/>
      <c r="AB32" s="104">
        <v>2</v>
      </c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6"/>
      <c r="AP32" s="189">
        <v>1000</v>
      </c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89">
        <f>AP32*AB32</f>
        <v>2000</v>
      </c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1"/>
      <c r="BQ32" s="189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1"/>
      <c r="CE32" s="104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6"/>
      <c r="CU32" s="189">
        <f>BD32</f>
        <v>2000</v>
      </c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1"/>
      <c r="DH32" s="104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6"/>
    </row>
    <row r="33" spans="1:124" s="6" customFormat="1" ht="118.5" customHeight="1">
      <c r="A33" s="151" t="s">
        <v>323</v>
      </c>
      <c r="B33" s="152"/>
      <c r="C33" s="152"/>
      <c r="D33" s="152"/>
      <c r="E33" s="152"/>
      <c r="F33" s="153"/>
      <c r="G33" s="283" t="s">
        <v>320</v>
      </c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4"/>
      <c r="AB33" s="104">
        <v>12</v>
      </c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6"/>
      <c r="AP33" s="189">
        <v>3850</v>
      </c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89">
        <f>AB33*AP33</f>
        <v>46200</v>
      </c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1"/>
      <c r="BQ33" s="189">
        <v>46200</v>
      </c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1"/>
      <c r="CE33" s="104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6"/>
      <c r="CU33" s="189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1"/>
      <c r="DH33" s="104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6"/>
    </row>
    <row r="34" spans="1:124" s="6" customFormat="1" ht="111.75" customHeight="1">
      <c r="A34" s="151" t="s">
        <v>324</v>
      </c>
      <c r="B34" s="152"/>
      <c r="C34" s="152"/>
      <c r="D34" s="152"/>
      <c r="E34" s="152"/>
      <c r="F34" s="153"/>
      <c r="G34" s="283" t="s">
        <v>313</v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4"/>
      <c r="AB34" s="104">
        <v>12</v>
      </c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6"/>
      <c r="AP34" s="189">
        <v>17680</v>
      </c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89">
        <f>AB34*AP34</f>
        <v>212160</v>
      </c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1"/>
      <c r="BQ34" s="189">
        <v>212160</v>
      </c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1"/>
      <c r="CE34" s="104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6"/>
      <c r="CU34" s="189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1"/>
      <c r="DH34" s="104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6"/>
    </row>
    <row r="35" spans="1:124" s="6" customFormat="1" ht="26.25" customHeight="1">
      <c r="A35" s="115" t="s">
        <v>8</v>
      </c>
      <c r="B35" s="116"/>
      <c r="C35" s="116"/>
      <c r="D35" s="116"/>
      <c r="E35" s="116"/>
      <c r="F35" s="117"/>
      <c r="G35" s="192" t="s">
        <v>124</v>
      </c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3"/>
      <c r="AB35" s="148" t="s">
        <v>1</v>
      </c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50"/>
      <c r="AP35" s="148" t="s">
        <v>1</v>
      </c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287">
        <f>SUM(BD36:BP38)</f>
        <v>1620988.1400000001</v>
      </c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9"/>
      <c r="BQ35" s="287">
        <f>SUM(BQ36:CD38)</f>
        <v>1620988.1400000001</v>
      </c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9"/>
      <c r="CE35" s="104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6"/>
      <c r="CU35" s="104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6"/>
      <c r="DH35" s="104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6"/>
    </row>
    <row r="36" spans="1:124" s="6" customFormat="1" ht="78.75" customHeight="1">
      <c r="A36" s="115" t="s">
        <v>11</v>
      </c>
      <c r="B36" s="116"/>
      <c r="C36" s="116"/>
      <c r="D36" s="116"/>
      <c r="E36" s="116"/>
      <c r="F36" s="117"/>
      <c r="G36" s="192" t="s">
        <v>125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3"/>
      <c r="AB36" s="104">
        <v>10</v>
      </c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6"/>
      <c r="AP36" s="189">
        <v>90000</v>
      </c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89">
        <f>AB36*AP36</f>
        <v>900000</v>
      </c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1"/>
      <c r="BQ36" s="189">
        <v>900000</v>
      </c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1"/>
      <c r="CE36" s="104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6"/>
      <c r="CU36" s="104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6"/>
      <c r="DH36" s="104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6"/>
    </row>
    <row r="37" spans="1:124" s="6" customFormat="1" ht="78.75" customHeight="1">
      <c r="A37" s="115" t="s">
        <v>12</v>
      </c>
      <c r="B37" s="116"/>
      <c r="C37" s="116"/>
      <c r="D37" s="116"/>
      <c r="E37" s="116"/>
      <c r="F37" s="117"/>
      <c r="G37" s="192" t="s">
        <v>126</v>
      </c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3"/>
      <c r="AB37" s="104">
        <v>4</v>
      </c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6"/>
      <c r="AP37" s="189">
        <v>62500</v>
      </c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89">
        <f>AB37*AP37</f>
        <v>250000</v>
      </c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1"/>
      <c r="BQ37" s="189">
        <v>250000</v>
      </c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1"/>
      <c r="CE37" s="104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6"/>
      <c r="CU37" s="104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6"/>
      <c r="DH37" s="104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6"/>
    </row>
    <row r="38" spans="1:124" s="6" customFormat="1" ht="16.5" customHeight="1">
      <c r="A38" s="151" t="s">
        <v>322</v>
      </c>
      <c r="B38" s="152"/>
      <c r="C38" s="152"/>
      <c r="D38" s="152"/>
      <c r="E38" s="152"/>
      <c r="F38" s="153"/>
      <c r="G38" s="283" t="s">
        <v>321</v>
      </c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4"/>
      <c r="AB38" s="104">
        <v>1</v>
      </c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6"/>
      <c r="AP38" s="189">
        <v>470988.14</v>
      </c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89">
        <f>AB38*AP38</f>
        <v>470988.14</v>
      </c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1"/>
      <c r="BQ38" s="189">
        <v>470988.14</v>
      </c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1"/>
      <c r="CE38" s="104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6"/>
      <c r="CU38" s="104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6"/>
      <c r="DH38" s="104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6"/>
    </row>
    <row r="39" spans="1:124" s="6" customFormat="1" ht="66.75" customHeight="1">
      <c r="A39" s="115" t="s">
        <v>9</v>
      </c>
      <c r="B39" s="116"/>
      <c r="C39" s="116"/>
      <c r="D39" s="116"/>
      <c r="E39" s="116"/>
      <c r="F39" s="117"/>
      <c r="G39" s="192" t="s">
        <v>127</v>
      </c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3"/>
      <c r="AB39" s="148" t="s">
        <v>1</v>
      </c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50"/>
      <c r="AP39" s="148" t="s">
        <v>1</v>
      </c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287">
        <f>SUM(BD41:BP46)</f>
        <v>367540</v>
      </c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9"/>
      <c r="BQ39" s="287">
        <f>SUM(BQ41:CD46)</f>
        <v>367540</v>
      </c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9"/>
      <c r="CE39" s="104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6"/>
      <c r="CU39" s="104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6"/>
      <c r="DH39" s="104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6"/>
    </row>
    <row r="40" spans="1:124" s="6" customFormat="1" ht="16.5" customHeight="1">
      <c r="A40" s="115" t="s">
        <v>50</v>
      </c>
      <c r="B40" s="116"/>
      <c r="C40" s="116"/>
      <c r="D40" s="116"/>
      <c r="E40" s="116"/>
      <c r="F40" s="117"/>
      <c r="G40" s="192" t="s">
        <v>128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3"/>
      <c r="AB40" s="148" t="s">
        <v>1</v>
      </c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50"/>
      <c r="AP40" s="148" t="s">
        <v>1</v>
      </c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8" t="s">
        <v>1</v>
      </c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50"/>
      <c r="BQ40" s="189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1"/>
      <c r="CE40" s="104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6"/>
      <c r="CU40" s="104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6"/>
      <c r="DH40" s="104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6"/>
    </row>
    <row r="41" spans="1:124" s="6" customFormat="1" ht="129.75" customHeight="1">
      <c r="A41" s="151" t="s">
        <v>325</v>
      </c>
      <c r="B41" s="152"/>
      <c r="C41" s="152"/>
      <c r="D41" s="152"/>
      <c r="E41" s="152"/>
      <c r="F41" s="153"/>
      <c r="G41" s="286" t="s">
        <v>314</v>
      </c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4"/>
      <c r="AB41" s="104">
        <v>12</v>
      </c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6"/>
      <c r="AP41" s="189">
        <v>8470</v>
      </c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89">
        <f aca="true" t="shared" si="0" ref="BD41:BD46">AB41*AP41</f>
        <v>101640</v>
      </c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1"/>
      <c r="BQ41" s="189">
        <v>101640</v>
      </c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1"/>
      <c r="CE41" s="104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6"/>
      <c r="CU41" s="104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6"/>
      <c r="DH41" s="104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6"/>
    </row>
    <row r="42" spans="1:124" s="6" customFormat="1" ht="85.5" customHeight="1">
      <c r="A42" s="151" t="s">
        <v>326</v>
      </c>
      <c r="B42" s="152"/>
      <c r="C42" s="152"/>
      <c r="D42" s="152"/>
      <c r="E42" s="152"/>
      <c r="F42" s="153"/>
      <c r="G42" s="286" t="s">
        <v>317</v>
      </c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4"/>
      <c r="AB42" s="104">
        <v>12</v>
      </c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6"/>
      <c r="AP42" s="189">
        <v>3850</v>
      </c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89">
        <f t="shared" si="0"/>
        <v>46200</v>
      </c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1"/>
      <c r="BQ42" s="189">
        <v>46200</v>
      </c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1"/>
      <c r="CE42" s="104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6"/>
      <c r="CU42" s="104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6"/>
      <c r="DH42" s="104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6"/>
    </row>
    <row r="43" spans="1:124" s="6" customFormat="1" ht="90.75" customHeight="1">
      <c r="A43" s="151" t="s">
        <v>327</v>
      </c>
      <c r="B43" s="152"/>
      <c r="C43" s="152"/>
      <c r="D43" s="152"/>
      <c r="E43" s="152"/>
      <c r="F43" s="153"/>
      <c r="G43" s="286" t="s">
        <v>318</v>
      </c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4"/>
      <c r="AB43" s="104">
        <v>12</v>
      </c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6"/>
      <c r="AP43" s="189">
        <v>3850</v>
      </c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89">
        <f t="shared" si="0"/>
        <v>46200</v>
      </c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1"/>
      <c r="BQ43" s="189">
        <v>46200</v>
      </c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1"/>
      <c r="CE43" s="104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6"/>
      <c r="CU43" s="104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6"/>
      <c r="DH43" s="104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6"/>
    </row>
    <row r="44" spans="1:124" s="6" customFormat="1" ht="120" customHeight="1">
      <c r="A44" s="151" t="s">
        <v>328</v>
      </c>
      <c r="B44" s="152"/>
      <c r="C44" s="152"/>
      <c r="D44" s="152"/>
      <c r="E44" s="152"/>
      <c r="F44" s="153"/>
      <c r="G44" s="286" t="s">
        <v>315</v>
      </c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4"/>
      <c r="AB44" s="104">
        <v>12</v>
      </c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6"/>
      <c r="AP44" s="189">
        <v>4400</v>
      </c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89">
        <f t="shared" si="0"/>
        <v>52800</v>
      </c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1"/>
      <c r="BQ44" s="189">
        <v>52800</v>
      </c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1"/>
      <c r="CE44" s="104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6"/>
      <c r="CU44" s="104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6"/>
      <c r="DH44" s="104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6"/>
    </row>
    <row r="45" spans="1:124" s="6" customFormat="1" ht="57.75" customHeight="1">
      <c r="A45" s="151" t="s">
        <v>329</v>
      </c>
      <c r="B45" s="185"/>
      <c r="C45" s="185"/>
      <c r="D45" s="185"/>
      <c r="E45" s="185"/>
      <c r="F45" s="186"/>
      <c r="G45" s="285" t="s">
        <v>319</v>
      </c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0"/>
      <c r="AB45" s="104">
        <v>30</v>
      </c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6"/>
      <c r="AP45" s="189">
        <v>1490</v>
      </c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89">
        <f t="shared" si="0"/>
        <v>44700</v>
      </c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1"/>
      <c r="BQ45" s="189">
        <v>44700</v>
      </c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1"/>
      <c r="CE45" s="104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6"/>
      <c r="CU45" s="104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6"/>
      <c r="DH45" s="104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6"/>
    </row>
    <row r="46" spans="1:124" s="6" customFormat="1" ht="106.5" customHeight="1">
      <c r="A46" s="151" t="s">
        <v>330</v>
      </c>
      <c r="B46" s="152"/>
      <c r="C46" s="152"/>
      <c r="D46" s="152"/>
      <c r="E46" s="152"/>
      <c r="F46" s="153"/>
      <c r="G46" s="286" t="s">
        <v>316</v>
      </c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4"/>
      <c r="AB46" s="104">
        <v>2</v>
      </c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6"/>
      <c r="AP46" s="189">
        <v>38000</v>
      </c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89">
        <f t="shared" si="0"/>
        <v>76000</v>
      </c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1"/>
      <c r="BQ46" s="189">
        <v>76000</v>
      </c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1"/>
      <c r="CE46" s="104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6"/>
      <c r="CU46" s="104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6"/>
      <c r="DH46" s="104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6"/>
    </row>
    <row r="47" spans="1:124" s="6" customFormat="1" ht="32.25" customHeight="1">
      <c r="A47" s="115" t="s">
        <v>10</v>
      </c>
      <c r="B47" s="116"/>
      <c r="C47" s="116"/>
      <c r="D47" s="116"/>
      <c r="E47" s="116"/>
      <c r="F47" s="117"/>
      <c r="G47" s="192" t="s">
        <v>130</v>
      </c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3"/>
      <c r="AB47" s="148" t="s">
        <v>1</v>
      </c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50"/>
      <c r="AP47" s="148" t="s">
        <v>1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287">
        <f>SUM(BD49:BP50)</f>
        <v>0</v>
      </c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9"/>
      <c r="BQ47" s="287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9"/>
      <c r="CE47" s="104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6"/>
      <c r="CU47" s="104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6"/>
      <c r="DH47" s="104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6"/>
    </row>
    <row r="48" spans="1:124" s="6" customFormat="1" ht="16.5" customHeight="1">
      <c r="A48" s="115" t="s">
        <v>129</v>
      </c>
      <c r="B48" s="116"/>
      <c r="C48" s="116"/>
      <c r="D48" s="116"/>
      <c r="E48" s="116"/>
      <c r="F48" s="117"/>
      <c r="G48" s="192" t="s">
        <v>128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3"/>
      <c r="AB48" s="148" t="s">
        <v>1</v>
      </c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50"/>
      <c r="AP48" s="148" t="s">
        <v>1</v>
      </c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8" t="s">
        <v>1</v>
      </c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50"/>
      <c r="BQ48" s="189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1"/>
      <c r="CE48" s="104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6"/>
      <c r="CU48" s="104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6"/>
      <c r="DH48" s="104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6"/>
    </row>
    <row r="49" spans="1:124" s="6" customFormat="1" ht="16.5" customHeight="1">
      <c r="A49" s="151"/>
      <c r="B49" s="152"/>
      <c r="C49" s="152"/>
      <c r="D49" s="152"/>
      <c r="E49" s="152"/>
      <c r="F49" s="15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4"/>
      <c r="AB49" s="104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6"/>
      <c r="AP49" s="104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89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1"/>
      <c r="BQ49" s="189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1"/>
      <c r="CE49" s="104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6"/>
      <c r="CU49" s="104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6"/>
      <c r="DH49" s="104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6"/>
    </row>
    <row r="50" spans="1:124" s="6" customFormat="1" ht="16.5" customHeight="1">
      <c r="A50" s="151"/>
      <c r="B50" s="152"/>
      <c r="C50" s="152"/>
      <c r="D50" s="152"/>
      <c r="E50" s="152"/>
      <c r="F50" s="15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4"/>
      <c r="AB50" s="148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50"/>
      <c r="AP50" s="148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89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189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1"/>
      <c r="CE50" s="104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6"/>
      <c r="CU50" s="104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6"/>
      <c r="DH50" s="104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6"/>
    </row>
    <row r="51" spans="1:124" s="6" customFormat="1" ht="16.5" customHeight="1">
      <c r="A51" s="145" t="s">
        <v>17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20"/>
      <c r="BD51" s="98">
        <f>BD23+BD30+BD35+BD39+BD47</f>
        <v>3053796.66</v>
      </c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98">
        <f>BQ23+BQ30+BQ35+BQ39+BQ47</f>
        <v>3003796.66</v>
      </c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100"/>
      <c r="CE51" s="101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3"/>
      <c r="CU51" s="98">
        <f>CU23+CU30</f>
        <v>50000</v>
      </c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100"/>
      <c r="DH51" s="104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6"/>
    </row>
  </sheetData>
  <sheetProtection/>
  <mergeCells count="367">
    <mergeCell ref="BC4:BP6"/>
    <mergeCell ref="AO8:BB8"/>
    <mergeCell ref="A4:F6"/>
    <mergeCell ref="CU5:DT5"/>
    <mergeCell ref="CU20:DT20"/>
    <mergeCell ref="BQ4:DT4"/>
    <mergeCell ref="BQ5:CD6"/>
    <mergeCell ref="CE5:CT6"/>
    <mergeCell ref="BQ19:DT19"/>
    <mergeCell ref="BQ20:CD21"/>
    <mergeCell ref="CE20:CT21"/>
    <mergeCell ref="AO4:BB6"/>
    <mergeCell ref="AA4:AN6"/>
    <mergeCell ref="G4:Z6"/>
    <mergeCell ref="BC9:BP9"/>
    <mergeCell ref="BQ9:CD9"/>
    <mergeCell ref="BQ10:CD10"/>
    <mergeCell ref="G11:Z11"/>
    <mergeCell ref="AA11:AN11"/>
    <mergeCell ref="AO11:BB11"/>
    <mergeCell ref="CU10:DG10"/>
    <mergeCell ref="CE9:CT9"/>
    <mergeCell ref="CE8:CT8"/>
    <mergeCell ref="CE10:CT10"/>
    <mergeCell ref="AA8:AN8"/>
    <mergeCell ref="A9:F9"/>
    <mergeCell ref="G9:Z9"/>
    <mergeCell ref="AA9:AN9"/>
    <mergeCell ref="AO9:BB9"/>
    <mergeCell ref="BC10:BP10"/>
    <mergeCell ref="BC14:BP14"/>
    <mergeCell ref="BQ14:CD14"/>
    <mergeCell ref="CE14:CT14"/>
    <mergeCell ref="CE11:CT11"/>
    <mergeCell ref="A10:F10"/>
    <mergeCell ref="G10:Z10"/>
    <mergeCell ref="AA10:AN10"/>
    <mergeCell ref="AO10:BB10"/>
    <mergeCell ref="A11:F11"/>
    <mergeCell ref="A14:F14"/>
    <mergeCell ref="G14:Z14"/>
    <mergeCell ref="AA14:AN14"/>
    <mergeCell ref="AO14:BB14"/>
    <mergeCell ref="A13:F13"/>
    <mergeCell ref="G13:Z13"/>
    <mergeCell ref="AA13:AN13"/>
    <mergeCell ref="AO13:BB13"/>
    <mergeCell ref="A7:F7"/>
    <mergeCell ref="CE7:CT7"/>
    <mergeCell ref="BC8:BP8"/>
    <mergeCell ref="BQ8:CD8"/>
    <mergeCell ref="CE13:CT13"/>
    <mergeCell ref="G7:Z7"/>
    <mergeCell ref="AO7:BB7"/>
    <mergeCell ref="AA7:AN7"/>
    <mergeCell ref="A8:F8"/>
    <mergeCell ref="G8:Z8"/>
    <mergeCell ref="DH6:DT6"/>
    <mergeCell ref="CU6:DG6"/>
    <mergeCell ref="CU13:DG13"/>
    <mergeCell ref="DH13:DT13"/>
    <mergeCell ref="CU7:DG7"/>
    <mergeCell ref="DH7:DT7"/>
    <mergeCell ref="CU8:DG8"/>
    <mergeCell ref="DH8:DT8"/>
    <mergeCell ref="CU9:DG9"/>
    <mergeCell ref="DH9:DT9"/>
    <mergeCell ref="DH15:DT15"/>
    <mergeCell ref="CU11:DG11"/>
    <mergeCell ref="DH11:DT11"/>
    <mergeCell ref="BC7:BP7"/>
    <mergeCell ref="BQ7:CD7"/>
    <mergeCell ref="BC15:BP15"/>
    <mergeCell ref="BQ11:CD11"/>
    <mergeCell ref="DH10:DT10"/>
    <mergeCell ref="BC11:BP11"/>
    <mergeCell ref="DH14:DT14"/>
    <mergeCell ref="AB19:AO21"/>
    <mergeCell ref="AP19:BC21"/>
    <mergeCell ref="BD19:BP21"/>
    <mergeCell ref="CU21:DG21"/>
    <mergeCell ref="BC13:BP13"/>
    <mergeCell ref="BQ13:CD13"/>
    <mergeCell ref="CE15:CT15"/>
    <mergeCell ref="CU15:DG15"/>
    <mergeCell ref="BQ15:CD15"/>
    <mergeCell ref="CU14:DG14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A19:F21"/>
    <mergeCell ref="G19:AA21"/>
    <mergeCell ref="CU22:DG22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A29:F29"/>
    <mergeCell ref="G38:AA38"/>
    <mergeCell ref="AB38:AO38"/>
    <mergeCell ref="AP38:BC38"/>
    <mergeCell ref="BD38:BP38"/>
    <mergeCell ref="BQ38:CD38"/>
    <mergeCell ref="G29:AA29"/>
    <mergeCell ref="AB29:AO29"/>
    <mergeCell ref="AP29:BC29"/>
    <mergeCell ref="BD29:BP29"/>
    <mergeCell ref="CE29:CT29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CE35:CT35"/>
    <mergeCell ref="A34:F34"/>
    <mergeCell ref="G34:AA34"/>
    <mergeCell ref="AB34:AO34"/>
    <mergeCell ref="AP34:BC34"/>
    <mergeCell ref="BD34:BP34"/>
    <mergeCell ref="BQ34:CD34"/>
    <mergeCell ref="CU36:DG36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DH37:DT37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A38:F38"/>
    <mergeCell ref="DH36:DT36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DH39:DT39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A49:F49"/>
    <mergeCell ref="G49:AA49"/>
    <mergeCell ref="AB49:AO49"/>
    <mergeCell ref="AP49:BC49"/>
    <mergeCell ref="BD49:BP49"/>
    <mergeCell ref="BQ49:CD49"/>
    <mergeCell ref="CE49:CT49"/>
    <mergeCell ref="DH49:DT49"/>
    <mergeCell ref="BQ51:CD51"/>
    <mergeCell ref="CE51:CT51"/>
    <mergeCell ref="A50:F50"/>
    <mergeCell ref="G50:AA50"/>
    <mergeCell ref="AB50:AO50"/>
    <mergeCell ref="AP50:BC50"/>
    <mergeCell ref="BD50:BP50"/>
    <mergeCell ref="BQ50:CD50"/>
    <mergeCell ref="DH46:DT46"/>
    <mergeCell ref="CU49:DG49"/>
    <mergeCell ref="CE50:CT50"/>
    <mergeCell ref="A15:BB15"/>
    <mergeCell ref="A51:BC51"/>
    <mergeCell ref="CU51:DG51"/>
    <mergeCell ref="DH51:DT51"/>
    <mergeCell ref="CU50:DG50"/>
    <mergeCell ref="DH50:DT50"/>
    <mergeCell ref="BD51:BP51"/>
    <mergeCell ref="CE12:CT12"/>
    <mergeCell ref="DH44:DT44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A12:F12"/>
    <mergeCell ref="G12:Z12"/>
    <mergeCell ref="AA12:AN12"/>
    <mergeCell ref="AO12:BB12"/>
    <mergeCell ref="BC12:BP12"/>
    <mergeCell ref="BQ12:CD12"/>
    <mergeCell ref="CU12:DG12"/>
    <mergeCell ref="DH12:DT12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CE43:CT43"/>
    <mergeCell ref="A42:F42"/>
    <mergeCell ref="G42:AA42"/>
    <mergeCell ref="AB42:AO42"/>
    <mergeCell ref="AP42:BC42"/>
    <mergeCell ref="BD42:BP42"/>
    <mergeCell ref="BQ42:CD42"/>
    <mergeCell ref="CU45:DG45"/>
    <mergeCell ref="CE42:CT42"/>
    <mergeCell ref="CU42:DG42"/>
    <mergeCell ref="DH42:DT42"/>
    <mergeCell ref="A43:F43"/>
    <mergeCell ref="G43:AA43"/>
    <mergeCell ref="AB43:AO43"/>
    <mergeCell ref="AP43:BC43"/>
    <mergeCell ref="BD43:BP43"/>
    <mergeCell ref="BQ43:CD43"/>
    <mergeCell ref="DH33:DT33"/>
    <mergeCell ref="CU43:DG43"/>
    <mergeCell ref="DH43:DT43"/>
    <mergeCell ref="G45:AA45"/>
    <mergeCell ref="A45:F45"/>
    <mergeCell ref="AB45:AO45"/>
    <mergeCell ref="AP45:BC45"/>
    <mergeCell ref="BD45:BP45"/>
    <mergeCell ref="BQ45:CD45"/>
    <mergeCell ref="CE45:CT45"/>
    <mergeCell ref="BQ29:CD29"/>
    <mergeCell ref="DH45:DT45"/>
    <mergeCell ref="A33:F33"/>
    <mergeCell ref="G33:AA33"/>
    <mergeCell ref="AB33:AO33"/>
    <mergeCell ref="AP33:BC33"/>
    <mergeCell ref="BD33:BP33"/>
    <mergeCell ref="BQ33:CD33"/>
    <mergeCell ref="CE33:CT33"/>
    <mergeCell ref="CU33:DG3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6" max="15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EH27"/>
  <sheetViews>
    <sheetView view="pageBreakPreview" zoomScaleSheetLayoutView="100" zoomScalePageLayoutView="0" workbookViewId="0" topLeftCell="A22">
      <selection activeCell="CD19" sqref="CD19:CQ19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pans="1:138" s="5" customFormat="1" ht="15">
      <c r="A2" s="173" t="s">
        <v>261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</row>
    <row r="3" spans="1:138" s="9" customFormat="1" ht="73.5" customHeight="1">
      <c r="A3" s="305" t="s">
        <v>3</v>
      </c>
      <c r="B3" s="306"/>
      <c r="C3" s="306"/>
      <c r="D3" s="306"/>
      <c r="E3" s="306"/>
      <c r="F3" s="307"/>
      <c r="G3" s="306" t="s">
        <v>24</v>
      </c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7"/>
      <c r="Z3" s="305" t="s">
        <v>215</v>
      </c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7"/>
      <c r="AN3" s="305" t="s">
        <v>131</v>
      </c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7"/>
      <c r="BB3" s="305" t="s">
        <v>148</v>
      </c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5" t="s">
        <v>246</v>
      </c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7"/>
      <c r="CD3" s="299" t="s">
        <v>162</v>
      </c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14"/>
      <c r="CR3" s="299" t="s">
        <v>172</v>
      </c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11" t="s">
        <v>19</v>
      </c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3"/>
    </row>
    <row r="4" spans="1:138" s="9" customFormat="1" ht="27" customHeight="1">
      <c r="A4" s="308"/>
      <c r="B4" s="309"/>
      <c r="C4" s="309"/>
      <c r="D4" s="309"/>
      <c r="E4" s="309"/>
      <c r="F4" s="310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10"/>
      <c r="Z4" s="308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10"/>
      <c r="AN4" s="308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10"/>
      <c r="BB4" s="308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8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10"/>
      <c r="CD4" s="301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15"/>
      <c r="CR4" s="301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11" t="s">
        <v>2</v>
      </c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3"/>
      <c r="DV4" s="311" t="s">
        <v>44</v>
      </c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3"/>
    </row>
    <row r="5" spans="1:138" s="7" customFormat="1" ht="12.75">
      <c r="A5" s="167">
        <v>1</v>
      </c>
      <c r="B5" s="168"/>
      <c r="C5" s="168"/>
      <c r="D5" s="168"/>
      <c r="E5" s="168"/>
      <c r="F5" s="169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9"/>
      <c r="Z5" s="167">
        <v>3</v>
      </c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9"/>
      <c r="AN5" s="167">
        <v>4</v>
      </c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9"/>
      <c r="BB5" s="167">
        <v>5</v>
      </c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7">
        <v>6</v>
      </c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9"/>
      <c r="CD5" s="277">
        <v>7</v>
      </c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9"/>
      <c r="CR5" s="277">
        <v>8</v>
      </c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7">
        <v>9</v>
      </c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9"/>
      <c r="DV5" s="277">
        <v>10</v>
      </c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9"/>
    </row>
    <row r="6" spans="1:138" s="6" customFormat="1" ht="93" customHeight="1">
      <c r="A6" s="208" t="s">
        <v>6</v>
      </c>
      <c r="B6" s="209"/>
      <c r="C6" s="209"/>
      <c r="D6" s="209"/>
      <c r="E6" s="209"/>
      <c r="F6" s="210"/>
      <c r="G6" s="192" t="s">
        <v>132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3"/>
      <c r="Z6" s="296">
        <v>227</v>
      </c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8"/>
      <c r="AN6" s="148" t="s">
        <v>1</v>
      </c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8" t="s">
        <v>1</v>
      </c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287">
        <f>SUM(BP8:CC9)</f>
        <v>358637.76</v>
      </c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9"/>
      <c r="CD6" s="287">
        <f>SUM(CD8:CQ9)</f>
        <v>358637.76</v>
      </c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9"/>
      <c r="CR6" s="287">
        <f>CR9</f>
        <v>0</v>
      </c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287">
        <f>DI9</f>
        <v>0</v>
      </c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9"/>
      <c r="DV6" s="287"/>
      <c r="DW6" s="288"/>
      <c r="DX6" s="288"/>
      <c r="DY6" s="288"/>
      <c r="DZ6" s="288"/>
      <c r="EA6" s="288"/>
      <c r="EB6" s="288"/>
      <c r="EC6" s="288"/>
      <c r="ED6" s="288"/>
      <c r="EE6" s="288"/>
      <c r="EF6" s="288"/>
      <c r="EG6" s="288"/>
      <c r="EH6" s="289"/>
    </row>
    <row r="7" spans="1:138" s="6" customFormat="1" ht="12.75">
      <c r="A7" s="208" t="s">
        <v>26</v>
      </c>
      <c r="B7" s="209"/>
      <c r="C7" s="209"/>
      <c r="D7" s="209"/>
      <c r="E7" s="209"/>
      <c r="F7" s="210"/>
      <c r="G7" s="192" t="s">
        <v>74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3"/>
      <c r="Z7" s="148" t="s">
        <v>1</v>
      </c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50"/>
      <c r="AN7" s="148" t="s">
        <v>1</v>
      </c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50"/>
      <c r="BB7" s="148" t="s">
        <v>1</v>
      </c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04" t="s">
        <v>1</v>
      </c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6"/>
      <c r="CD7" s="104" t="s">
        <v>1</v>
      </c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6"/>
      <c r="CR7" s="104" t="s">
        <v>1</v>
      </c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4" t="s">
        <v>1</v>
      </c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6"/>
      <c r="DV7" s="104" t="s">
        <v>1</v>
      </c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6"/>
    </row>
    <row r="8" spans="1:138" s="6" customFormat="1" ht="24" customHeight="1">
      <c r="A8" s="211"/>
      <c r="B8" s="212"/>
      <c r="C8" s="212"/>
      <c r="D8" s="212"/>
      <c r="E8" s="212"/>
      <c r="F8" s="213"/>
      <c r="G8" s="283" t="s">
        <v>331</v>
      </c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4"/>
      <c r="Z8" s="104">
        <v>227</v>
      </c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6"/>
      <c r="AN8" s="104">
        <v>2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6"/>
      <c r="BB8" s="189">
        <v>9225.88</v>
      </c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89">
        <f>AN8*BB8</f>
        <v>18451.76</v>
      </c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1"/>
      <c r="CD8" s="189">
        <f>9978.76+8473</f>
        <v>18451.760000000002</v>
      </c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1"/>
      <c r="CR8" s="189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189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1"/>
      <c r="DV8" s="189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1"/>
    </row>
    <row r="9" spans="1:138" s="6" customFormat="1" ht="24" customHeight="1">
      <c r="A9" s="211"/>
      <c r="B9" s="212"/>
      <c r="C9" s="212"/>
      <c r="D9" s="212"/>
      <c r="E9" s="212"/>
      <c r="F9" s="213"/>
      <c r="G9" s="283" t="s">
        <v>332</v>
      </c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4"/>
      <c r="Z9" s="104">
        <v>227</v>
      </c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N9" s="104">
        <v>2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6"/>
      <c r="BB9" s="189">
        <v>170093</v>
      </c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89">
        <f>AN9*BB9</f>
        <v>340186</v>
      </c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1"/>
      <c r="CD9" s="189">
        <f>91259+248927</f>
        <v>340186</v>
      </c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1"/>
      <c r="CR9" s="189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189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1"/>
      <c r="DV9" s="189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1"/>
    </row>
    <row r="10" spans="1:138" s="6" customFormat="1" ht="52.5" customHeight="1">
      <c r="A10" s="208" t="s">
        <v>7</v>
      </c>
      <c r="B10" s="209"/>
      <c r="C10" s="209"/>
      <c r="D10" s="209"/>
      <c r="E10" s="209"/>
      <c r="F10" s="210"/>
      <c r="G10" s="192" t="s">
        <v>134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3"/>
      <c r="Z10" s="296">
        <v>226</v>
      </c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8"/>
      <c r="AN10" s="148" t="s">
        <v>1</v>
      </c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50"/>
      <c r="BB10" s="148" t="s">
        <v>1</v>
      </c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287">
        <f>SUM(BP12:CC13)</f>
        <v>1705880.49</v>
      </c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9"/>
      <c r="CD10" s="287">
        <f>SUM(CD12:CQ13)</f>
        <v>1705880.49</v>
      </c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9"/>
      <c r="CR10" s="189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89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1"/>
      <c r="DV10" s="189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1"/>
    </row>
    <row r="11" spans="1:138" s="6" customFormat="1" ht="13.5" customHeight="1">
      <c r="A11" s="208" t="s">
        <v>31</v>
      </c>
      <c r="B11" s="209"/>
      <c r="C11" s="209"/>
      <c r="D11" s="209"/>
      <c r="E11" s="209"/>
      <c r="F11" s="210"/>
      <c r="G11" s="192" t="s">
        <v>133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3"/>
      <c r="Z11" s="148" t="s">
        <v>1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50"/>
      <c r="AN11" s="148" t="s">
        <v>1</v>
      </c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50"/>
      <c r="BB11" s="148" t="s">
        <v>1</v>
      </c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8" t="s">
        <v>1</v>
      </c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50"/>
      <c r="CD11" s="104" t="s">
        <v>1</v>
      </c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6"/>
      <c r="CR11" s="104" t="s">
        <v>1</v>
      </c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4" t="s">
        <v>1</v>
      </c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6"/>
      <c r="DV11" s="104" t="s">
        <v>1</v>
      </c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6"/>
    </row>
    <row r="12" spans="1:138" s="6" customFormat="1" ht="154.5" customHeight="1">
      <c r="A12" s="211" t="s">
        <v>333</v>
      </c>
      <c r="B12" s="212"/>
      <c r="C12" s="212"/>
      <c r="D12" s="212"/>
      <c r="E12" s="212"/>
      <c r="F12" s="213"/>
      <c r="G12" s="286" t="s">
        <v>335</v>
      </c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95"/>
      <c r="Z12" s="104">
        <v>226</v>
      </c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6"/>
      <c r="AN12" s="104">
        <v>1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6"/>
      <c r="BB12" s="189">
        <v>126540</v>
      </c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89">
        <f>AN12*BB12</f>
        <v>126540</v>
      </c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1"/>
      <c r="CD12" s="189">
        <v>126540</v>
      </c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1"/>
      <c r="CR12" s="189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189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1"/>
      <c r="DV12" s="189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1"/>
    </row>
    <row r="13" spans="1:138" s="6" customFormat="1" ht="13.5" customHeight="1">
      <c r="A13" s="211" t="s">
        <v>334</v>
      </c>
      <c r="B13" s="212"/>
      <c r="C13" s="212"/>
      <c r="D13" s="212"/>
      <c r="E13" s="212"/>
      <c r="F13" s="213"/>
      <c r="G13" s="283" t="s">
        <v>336</v>
      </c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4"/>
      <c r="Z13" s="104">
        <v>226</v>
      </c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6"/>
      <c r="AN13" s="104">
        <v>1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6"/>
      <c r="BB13" s="189">
        <v>1579340.49</v>
      </c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89">
        <f>AN13*BB13</f>
        <v>1579340.49</v>
      </c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1"/>
      <c r="CD13" s="189">
        <v>1579340.49</v>
      </c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1"/>
      <c r="CR13" s="189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189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1"/>
      <c r="DV13" s="189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1"/>
    </row>
    <row r="14" spans="1:138" s="6" customFormat="1" ht="66" customHeight="1">
      <c r="A14" s="208" t="s">
        <v>8</v>
      </c>
      <c r="B14" s="209"/>
      <c r="C14" s="209"/>
      <c r="D14" s="209"/>
      <c r="E14" s="209"/>
      <c r="F14" s="210"/>
      <c r="G14" s="192" t="s">
        <v>135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3"/>
      <c r="Z14" s="296">
        <v>226</v>
      </c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8"/>
      <c r="AN14" s="148" t="s">
        <v>1</v>
      </c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50"/>
      <c r="BB14" s="148" t="s">
        <v>1</v>
      </c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287">
        <f>SUM(BP15:CC26)</f>
        <v>78503775.70000002</v>
      </c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9"/>
      <c r="CD14" s="287">
        <f>SUM(CD15:CQ26)</f>
        <v>66303171.15</v>
      </c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9"/>
      <c r="CR14" s="287">
        <f>SUM(CR15:DH26)</f>
        <v>8152555.5600000005</v>
      </c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287">
        <f>SUM(DI15:DU26)</f>
        <v>4048048.99</v>
      </c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9"/>
      <c r="DV14" s="287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9"/>
    </row>
    <row r="15" spans="1:138" s="6" customFormat="1" ht="52.5" customHeight="1">
      <c r="A15" s="208" t="s">
        <v>11</v>
      </c>
      <c r="B15" s="209"/>
      <c r="C15" s="209"/>
      <c r="D15" s="209"/>
      <c r="E15" s="209"/>
      <c r="F15" s="210"/>
      <c r="G15" s="192" t="s">
        <v>136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3"/>
      <c r="Z15" s="104">
        <v>226</v>
      </c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6"/>
      <c r="AN15" s="104">
        <v>10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6"/>
      <c r="BB15" s="189">
        <v>47000</v>
      </c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89">
        <f>AN15*BB15</f>
        <v>470000</v>
      </c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1"/>
      <c r="CD15" s="189">
        <v>470000</v>
      </c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1"/>
      <c r="CR15" s="189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189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1"/>
      <c r="DV15" s="189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1"/>
    </row>
    <row r="16" spans="1:138" s="6" customFormat="1" ht="27.75" customHeight="1">
      <c r="A16" s="211"/>
      <c r="B16" s="212"/>
      <c r="C16" s="212"/>
      <c r="D16" s="212"/>
      <c r="E16" s="212"/>
      <c r="F16" s="213"/>
      <c r="G16" s="283" t="s">
        <v>289</v>
      </c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4"/>
      <c r="Z16" s="104">
        <v>226</v>
      </c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6"/>
      <c r="AN16" s="104">
        <v>11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6"/>
      <c r="BB16" s="189">
        <v>5000</v>
      </c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89">
        <f aca="true" t="shared" si="0" ref="BP16:BP21">BB16*AN16</f>
        <v>55000</v>
      </c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1"/>
      <c r="CD16" s="189">
        <v>50000</v>
      </c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1"/>
      <c r="CR16" s="189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189">
        <v>5000</v>
      </c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1"/>
      <c r="DV16" s="189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1"/>
    </row>
    <row r="17" spans="1:138" s="6" customFormat="1" ht="112.5" customHeight="1">
      <c r="A17" s="211"/>
      <c r="B17" s="212"/>
      <c r="C17" s="212"/>
      <c r="D17" s="212"/>
      <c r="E17" s="212"/>
      <c r="F17" s="213"/>
      <c r="G17" s="283" t="s">
        <v>358</v>
      </c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4"/>
      <c r="Z17" s="104">
        <v>226</v>
      </c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6"/>
      <c r="AN17" s="104">
        <v>1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6"/>
      <c r="BB17" s="189">
        <v>2963000</v>
      </c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89">
        <f t="shared" si="0"/>
        <v>2963000</v>
      </c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1"/>
      <c r="CD17" s="189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1"/>
      <c r="CR17" s="189">
        <f>BP17</f>
        <v>2963000</v>
      </c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89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1"/>
      <c r="DV17" s="189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1"/>
    </row>
    <row r="18" spans="1:138" s="6" customFormat="1" ht="82.5" customHeight="1">
      <c r="A18" s="211"/>
      <c r="B18" s="212"/>
      <c r="C18" s="212"/>
      <c r="D18" s="212"/>
      <c r="E18" s="212"/>
      <c r="F18" s="213"/>
      <c r="G18" s="283" t="s">
        <v>290</v>
      </c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4"/>
      <c r="Z18" s="104">
        <v>226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6"/>
      <c r="AN18" s="104">
        <v>1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6"/>
      <c r="BB18" s="189">
        <v>34000</v>
      </c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89">
        <f t="shared" si="0"/>
        <v>34000</v>
      </c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1"/>
      <c r="CD18" s="189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1"/>
      <c r="CR18" s="189">
        <v>34000</v>
      </c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89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1"/>
      <c r="DV18" s="189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1"/>
    </row>
    <row r="19" spans="1:138" s="6" customFormat="1" ht="83.25" customHeight="1">
      <c r="A19" s="211"/>
      <c r="B19" s="212"/>
      <c r="C19" s="212"/>
      <c r="D19" s="212"/>
      <c r="E19" s="212"/>
      <c r="F19" s="213"/>
      <c r="G19" s="283" t="s">
        <v>290</v>
      </c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4"/>
      <c r="Z19" s="104">
        <v>226</v>
      </c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6"/>
      <c r="AN19" s="104">
        <v>250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6"/>
      <c r="BB19" s="189">
        <v>207600</v>
      </c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89">
        <f t="shared" si="0"/>
        <v>51900000</v>
      </c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1"/>
      <c r="CD19" s="189">
        <v>47300000</v>
      </c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1"/>
      <c r="CR19" s="189">
        <v>4600000</v>
      </c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89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1"/>
      <c r="DV19" s="189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1"/>
    </row>
    <row r="20" spans="1:138" s="6" customFormat="1" ht="83.25" customHeight="1">
      <c r="A20" s="211"/>
      <c r="B20" s="212"/>
      <c r="C20" s="212"/>
      <c r="D20" s="212"/>
      <c r="E20" s="212"/>
      <c r="F20" s="213"/>
      <c r="G20" s="283" t="s">
        <v>290</v>
      </c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4"/>
      <c r="Z20" s="104">
        <v>226</v>
      </c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6"/>
      <c r="AN20" s="104">
        <v>64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6"/>
      <c r="BB20" s="189">
        <v>59750</v>
      </c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89">
        <f t="shared" si="0"/>
        <v>3824000</v>
      </c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1"/>
      <c r="CD20" s="189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1"/>
      <c r="CR20" s="189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89">
        <f>BP20</f>
        <v>3824000</v>
      </c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1"/>
      <c r="DV20" s="189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1"/>
    </row>
    <row r="21" spans="1:138" s="6" customFormat="1" ht="83.25" customHeight="1">
      <c r="A21" s="211"/>
      <c r="B21" s="212"/>
      <c r="C21" s="212"/>
      <c r="D21" s="212"/>
      <c r="E21" s="212"/>
      <c r="F21" s="213"/>
      <c r="G21" s="283" t="s">
        <v>290</v>
      </c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4"/>
      <c r="Z21" s="104">
        <v>226</v>
      </c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6"/>
      <c r="AN21" s="104">
        <v>1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6"/>
      <c r="BB21" s="189">
        <v>39048.99</v>
      </c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89">
        <f t="shared" si="0"/>
        <v>39048.99</v>
      </c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1"/>
      <c r="CD21" s="189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1"/>
      <c r="CR21" s="189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89">
        <f>BP21</f>
        <v>39048.99</v>
      </c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1"/>
      <c r="DV21" s="189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1"/>
    </row>
    <row r="22" spans="1:138" s="6" customFormat="1" ht="83.25" customHeight="1">
      <c r="A22" s="211"/>
      <c r="B22" s="180"/>
      <c r="C22" s="180"/>
      <c r="D22" s="180"/>
      <c r="E22" s="180"/>
      <c r="F22" s="181"/>
      <c r="G22" s="319" t="s">
        <v>290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20"/>
      <c r="Z22" s="104">
        <v>226</v>
      </c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6"/>
      <c r="AN22" s="104">
        <v>2</v>
      </c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6"/>
      <c r="BB22" s="189">
        <v>277777.78</v>
      </c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6"/>
      <c r="BP22" s="189">
        <f>AN22*BB22</f>
        <v>555555.56</v>
      </c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6"/>
      <c r="CD22" s="189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89">
        <f>BP22</f>
        <v>555555.56</v>
      </c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3"/>
      <c r="DI22" s="189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3"/>
      <c r="DV22" s="189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6"/>
    </row>
    <row r="23" spans="1:138" s="6" customFormat="1" ht="83.25" customHeight="1">
      <c r="A23" s="211"/>
      <c r="B23" s="212"/>
      <c r="C23" s="212"/>
      <c r="D23" s="212"/>
      <c r="E23" s="212"/>
      <c r="F23" s="213"/>
      <c r="G23" s="283" t="s">
        <v>290</v>
      </c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4"/>
      <c r="Z23" s="104">
        <v>226</v>
      </c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6"/>
      <c r="AN23" s="104">
        <v>40</v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6"/>
      <c r="BB23" s="189">
        <v>250000</v>
      </c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89">
        <f>AN23*BB23</f>
        <v>10000000</v>
      </c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1"/>
      <c r="CD23" s="189">
        <v>10000000</v>
      </c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1"/>
      <c r="CR23" s="189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89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1"/>
      <c r="DV23" s="189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1"/>
    </row>
    <row r="24" spans="1:138" s="6" customFormat="1" ht="83.25" customHeight="1">
      <c r="A24" s="211"/>
      <c r="B24" s="212"/>
      <c r="C24" s="212"/>
      <c r="D24" s="212"/>
      <c r="E24" s="212"/>
      <c r="F24" s="213"/>
      <c r="G24" s="283" t="s">
        <v>290</v>
      </c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4"/>
      <c r="Z24" s="104">
        <v>226</v>
      </c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6"/>
      <c r="AN24" s="104">
        <v>8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6"/>
      <c r="BB24" s="189">
        <v>34600</v>
      </c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89">
        <f>BB24*AN24</f>
        <v>276800</v>
      </c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1"/>
      <c r="CD24" s="189">
        <v>276800</v>
      </c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1"/>
      <c r="CR24" s="189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89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1"/>
      <c r="DV24" s="189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1"/>
    </row>
    <row r="25" spans="1:138" s="6" customFormat="1" ht="83.25" customHeight="1">
      <c r="A25" s="211"/>
      <c r="B25" s="212"/>
      <c r="C25" s="212"/>
      <c r="D25" s="212"/>
      <c r="E25" s="212"/>
      <c r="F25" s="213"/>
      <c r="G25" s="283" t="s">
        <v>290</v>
      </c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4"/>
      <c r="Z25" s="104">
        <v>226</v>
      </c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6"/>
      <c r="AN25" s="104">
        <v>1</v>
      </c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6"/>
      <c r="BB25" s="189">
        <v>8000000</v>
      </c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89">
        <f>BB25*AN25</f>
        <v>8000000</v>
      </c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1"/>
      <c r="CD25" s="189">
        <v>8000000</v>
      </c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1"/>
      <c r="CR25" s="189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89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1"/>
      <c r="DV25" s="189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1"/>
    </row>
    <row r="26" spans="1:138" s="6" customFormat="1" ht="83.25" customHeight="1">
      <c r="A26" s="211"/>
      <c r="B26" s="212"/>
      <c r="C26" s="212"/>
      <c r="D26" s="212"/>
      <c r="E26" s="212"/>
      <c r="F26" s="213"/>
      <c r="G26" s="283" t="s">
        <v>291</v>
      </c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4"/>
      <c r="Z26" s="104">
        <v>226</v>
      </c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6"/>
      <c r="AN26" s="104">
        <v>1</v>
      </c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6"/>
      <c r="BB26" s="189">
        <v>386371.15</v>
      </c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89">
        <f>AN26*BB26</f>
        <v>386371.15</v>
      </c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1"/>
      <c r="CD26" s="189">
        <v>206371.15</v>
      </c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1"/>
      <c r="CR26" s="189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89">
        <v>180000</v>
      </c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1"/>
      <c r="DV26" s="189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1"/>
    </row>
    <row r="27" spans="1:138" s="6" customFormat="1" ht="13.5" customHeight="1">
      <c r="A27" s="207" t="s">
        <v>17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90"/>
      <c r="BP27" s="316">
        <f>BP6+BP10+BP14</f>
        <v>80568293.95000002</v>
      </c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8"/>
      <c r="CD27" s="316">
        <f>CD6+CD14+CD10</f>
        <v>68367689.39999999</v>
      </c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8"/>
      <c r="CR27" s="316">
        <f>CR6+CR14</f>
        <v>8152555.5600000005</v>
      </c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6">
        <f>DI6+DI14</f>
        <v>4048048.99</v>
      </c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8"/>
      <c r="DV27" s="189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1"/>
    </row>
    <row r="28" ht="19.5" customHeight="1"/>
  </sheetData>
  <sheetProtection/>
  <mergeCells count="238">
    <mergeCell ref="DI22:DU22"/>
    <mergeCell ref="DV22:EH22"/>
    <mergeCell ref="A22:F22"/>
    <mergeCell ref="G22:Y22"/>
    <mergeCell ref="Z22:AM22"/>
    <mergeCell ref="AN22:BA22"/>
    <mergeCell ref="BB22:BO22"/>
    <mergeCell ref="BP22:CC22"/>
    <mergeCell ref="CR25:DH25"/>
    <mergeCell ref="DI25:DU25"/>
    <mergeCell ref="DV25:EH25"/>
    <mergeCell ref="A25:F25"/>
    <mergeCell ref="G25:Y25"/>
    <mergeCell ref="Z25:AM25"/>
    <mergeCell ref="AN25:BA25"/>
    <mergeCell ref="BB25:BO25"/>
    <mergeCell ref="BP25:CC25"/>
    <mergeCell ref="A2:EH2"/>
    <mergeCell ref="G13:Y13"/>
    <mergeCell ref="AN13:BA13"/>
    <mergeCell ref="BB13:BO13"/>
    <mergeCell ref="DI13:DU13"/>
    <mergeCell ref="DI10:DU10"/>
    <mergeCell ref="A11:F11"/>
    <mergeCell ref="G11:Y11"/>
    <mergeCell ref="AN11:BA11"/>
    <mergeCell ref="BB11:BO11"/>
    <mergeCell ref="Z10:AM10"/>
    <mergeCell ref="CD10:CQ10"/>
    <mergeCell ref="BP13:CC13"/>
    <mergeCell ref="CD13:CQ13"/>
    <mergeCell ref="DV13:EH13"/>
    <mergeCell ref="BP11:CC11"/>
    <mergeCell ref="CD11:CQ11"/>
    <mergeCell ref="DI11:DU11"/>
    <mergeCell ref="DV11:EH11"/>
    <mergeCell ref="CR11:DH11"/>
    <mergeCell ref="BB7:BO7"/>
    <mergeCell ref="DV15:EH15"/>
    <mergeCell ref="BB9:BO9"/>
    <mergeCell ref="BP9:CC9"/>
    <mergeCell ref="A10:F10"/>
    <mergeCell ref="G10:Y10"/>
    <mergeCell ref="AN10:BA10"/>
    <mergeCell ref="BB10:BO10"/>
    <mergeCell ref="BP10:CC10"/>
    <mergeCell ref="AN9:BA9"/>
    <mergeCell ref="A6:F6"/>
    <mergeCell ref="G6:Y6"/>
    <mergeCell ref="AN6:BA6"/>
    <mergeCell ref="BB6:BO6"/>
    <mergeCell ref="BP6:CC6"/>
    <mergeCell ref="CD6:CQ6"/>
    <mergeCell ref="CR14:DH14"/>
    <mergeCell ref="BP27:CC27"/>
    <mergeCell ref="CD27:CQ27"/>
    <mergeCell ref="DI27:DU27"/>
    <mergeCell ref="DV27:EH27"/>
    <mergeCell ref="DI14:DU14"/>
    <mergeCell ref="DV14:EH14"/>
    <mergeCell ref="BP15:CC15"/>
    <mergeCell ref="CR27:DH27"/>
    <mergeCell ref="CD25:CQ25"/>
    <mergeCell ref="DI9:DU9"/>
    <mergeCell ref="DV7:EH7"/>
    <mergeCell ref="DV10:EH10"/>
    <mergeCell ref="DI16:DU16"/>
    <mergeCell ref="DV16:EH16"/>
    <mergeCell ref="DI15:DU15"/>
    <mergeCell ref="CD5:CQ5"/>
    <mergeCell ref="DI6:DU6"/>
    <mergeCell ref="DV6:EH6"/>
    <mergeCell ref="DI3:EH3"/>
    <mergeCell ref="DV4:EH4"/>
    <mergeCell ref="DV9:EH9"/>
    <mergeCell ref="DI7:DU7"/>
    <mergeCell ref="DI5:DU5"/>
    <mergeCell ref="DV5:EH5"/>
    <mergeCell ref="CD7:CQ7"/>
    <mergeCell ref="BP3:CC4"/>
    <mergeCell ref="CD3:CQ4"/>
    <mergeCell ref="BP5:CC5"/>
    <mergeCell ref="G3:Y4"/>
    <mergeCell ref="G5:Y5"/>
    <mergeCell ref="BB3:BO4"/>
    <mergeCell ref="BB5:BO5"/>
    <mergeCell ref="AN3:BA4"/>
    <mergeCell ref="AN5:BA5"/>
    <mergeCell ref="Z3:AM4"/>
    <mergeCell ref="A7:F7"/>
    <mergeCell ref="G7:Y7"/>
    <mergeCell ref="CD14:CQ14"/>
    <mergeCell ref="BP16:CC16"/>
    <mergeCell ref="CD16:CQ16"/>
    <mergeCell ref="CD9:CQ9"/>
    <mergeCell ref="A9:F9"/>
    <mergeCell ref="G9:Y9"/>
    <mergeCell ref="CD15:CQ15"/>
    <mergeCell ref="AN7:BA7"/>
    <mergeCell ref="BB19:BO19"/>
    <mergeCell ref="DI19:DU19"/>
    <mergeCell ref="A3:F4"/>
    <mergeCell ref="DI4:DU4"/>
    <mergeCell ref="A16:F16"/>
    <mergeCell ref="G16:Y16"/>
    <mergeCell ref="AN16:BA16"/>
    <mergeCell ref="BB16:BO16"/>
    <mergeCell ref="BP7:CC7"/>
    <mergeCell ref="A5:F5"/>
    <mergeCell ref="A14:F14"/>
    <mergeCell ref="G14:Y14"/>
    <mergeCell ref="AN14:BA14"/>
    <mergeCell ref="BB14:BO14"/>
    <mergeCell ref="BP14:CC14"/>
    <mergeCell ref="Z5:AM5"/>
    <mergeCell ref="Z6:AM6"/>
    <mergeCell ref="Z7:AM7"/>
    <mergeCell ref="Z9:AM9"/>
    <mergeCell ref="A13:F13"/>
    <mergeCell ref="A19:F19"/>
    <mergeCell ref="G19:Y19"/>
    <mergeCell ref="DV19:EH19"/>
    <mergeCell ref="CR15:DH15"/>
    <mergeCell ref="CR16:DH16"/>
    <mergeCell ref="BP19:CC19"/>
    <mergeCell ref="AN19:BA19"/>
    <mergeCell ref="G15:Y15"/>
    <mergeCell ref="AN15:BA15"/>
    <mergeCell ref="CR19:DH19"/>
    <mergeCell ref="CR3:DH4"/>
    <mergeCell ref="CR5:DH5"/>
    <mergeCell ref="CR6:DH6"/>
    <mergeCell ref="CR7:DH7"/>
    <mergeCell ref="CR9:DH9"/>
    <mergeCell ref="CR10:DH10"/>
    <mergeCell ref="CR13:DH13"/>
    <mergeCell ref="A27:BO27"/>
    <mergeCell ref="Z11:AM11"/>
    <mergeCell ref="Z13:AM13"/>
    <mergeCell ref="Z14:AM14"/>
    <mergeCell ref="Z15:AM15"/>
    <mergeCell ref="Z16:AM16"/>
    <mergeCell ref="Z19:AM19"/>
    <mergeCell ref="BB15:BO15"/>
    <mergeCell ref="A15:F15"/>
    <mergeCell ref="CD26:CQ26"/>
    <mergeCell ref="CR26:DH26"/>
    <mergeCell ref="DI26:DU26"/>
    <mergeCell ref="DV26:EH26"/>
    <mergeCell ref="A26:F26"/>
    <mergeCell ref="G26:Y26"/>
    <mergeCell ref="Z26:AM26"/>
    <mergeCell ref="AN26:BA26"/>
    <mergeCell ref="BB26:BO26"/>
    <mergeCell ref="BP26:CC26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8:EH8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21:F21"/>
    <mergeCell ref="G21:Y21"/>
    <mergeCell ref="Z21:AM21"/>
    <mergeCell ref="AN21:BA21"/>
    <mergeCell ref="BB21:BO21"/>
    <mergeCell ref="BP21:CC21"/>
    <mergeCell ref="A23:F23"/>
    <mergeCell ref="G23:Y23"/>
    <mergeCell ref="Z23:AM23"/>
    <mergeCell ref="AN23:BA23"/>
    <mergeCell ref="BB23:BO23"/>
    <mergeCell ref="BP23:CC23"/>
    <mergeCell ref="CD23:CQ23"/>
    <mergeCell ref="CR23:DH23"/>
    <mergeCell ref="DI23:DU23"/>
    <mergeCell ref="DV23:EH23"/>
    <mergeCell ref="CD21:CQ21"/>
    <mergeCell ref="CR21:DH21"/>
    <mergeCell ref="DI21:DU21"/>
    <mergeCell ref="DV21:EH21"/>
    <mergeCell ref="CD22:CQ22"/>
    <mergeCell ref="CR22:DH22"/>
    <mergeCell ref="A24:F24"/>
    <mergeCell ref="G24:Y24"/>
    <mergeCell ref="Z24:AM24"/>
    <mergeCell ref="AN24:BA24"/>
    <mergeCell ref="BB24:BO24"/>
    <mergeCell ref="BP24:CC24"/>
    <mergeCell ref="CD24:CQ24"/>
    <mergeCell ref="CR24:DH24"/>
    <mergeCell ref="DI24:DU24"/>
    <mergeCell ref="DV24:EH24"/>
    <mergeCell ref="A20:F20"/>
    <mergeCell ref="G20:Y20"/>
    <mergeCell ref="Z20:AM20"/>
    <mergeCell ref="AN20:BA20"/>
    <mergeCell ref="BB20:BO20"/>
    <mergeCell ref="BP20:CC20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CD20:CQ20"/>
    <mergeCell ref="CR20:DH20"/>
    <mergeCell ref="DI20:DU20"/>
    <mergeCell ref="DV20:EH20"/>
    <mergeCell ref="CD19:CQ19"/>
    <mergeCell ref="CD17:CQ17"/>
    <mergeCell ref="CR17:DH17"/>
    <mergeCell ref="DI17:DU17"/>
    <mergeCell ref="DV17:EH17"/>
    <mergeCell ref="A17:F17"/>
    <mergeCell ref="G17:Y17"/>
    <mergeCell ref="Z17:AM17"/>
    <mergeCell ref="AN17:BA17"/>
    <mergeCell ref="BB17:BO17"/>
    <mergeCell ref="BP17:CC17"/>
  </mergeCells>
  <printOptions/>
  <pageMargins left="0.7874015748031497" right="0.5118110236220472" top="0.1968503937007874" bottom="0" header="0.1968503937007874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H24"/>
  <sheetViews>
    <sheetView view="pageBreakPreview" zoomScaleSheetLayoutView="100" zoomScalePageLayoutView="0" workbookViewId="0" topLeftCell="A7">
      <selection activeCell="BP23" sqref="BP23:CC23"/>
    </sheetView>
  </sheetViews>
  <sheetFormatPr defaultColWidth="0.875" defaultRowHeight="12.75"/>
  <cols>
    <col min="1" max="16384" width="0.875" style="1" customWidth="1"/>
  </cols>
  <sheetData>
    <row r="1" s="5" customFormat="1" ht="15">
      <c r="A1" s="5" t="s">
        <v>137</v>
      </c>
    </row>
    <row r="2" s="5" customFormat="1" ht="12.75" customHeight="1"/>
    <row r="3" spans="1:138" s="3" customFormat="1" ht="73.5" customHeight="1">
      <c r="A3" s="305" t="s">
        <v>3</v>
      </c>
      <c r="B3" s="306"/>
      <c r="C3" s="306"/>
      <c r="D3" s="306"/>
      <c r="E3" s="306"/>
      <c r="F3" s="307"/>
      <c r="G3" s="306" t="s">
        <v>24</v>
      </c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7"/>
      <c r="Z3" s="305" t="s">
        <v>215</v>
      </c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7"/>
      <c r="AN3" s="305" t="s">
        <v>131</v>
      </c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7"/>
      <c r="BB3" s="305" t="s">
        <v>148</v>
      </c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7"/>
      <c r="BP3" s="305" t="s">
        <v>246</v>
      </c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7"/>
      <c r="CD3" s="299" t="s">
        <v>162</v>
      </c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14"/>
      <c r="CR3" s="299" t="s">
        <v>172</v>
      </c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11" t="s">
        <v>19</v>
      </c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3"/>
    </row>
    <row r="4" spans="1:138" s="3" customFormat="1" ht="33" customHeight="1">
      <c r="A4" s="308"/>
      <c r="B4" s="309"/>
      <c r="C4" s="309"/>
      <c r="D4" s="309"/>
      <c r="E4" s="309"/>
      <c r="F4" s="310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10"/>
      <c r="Z4" s="308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10"/>
      <c r="AN4" s="308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10"/>
      <c r="BB4" s="308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10"/>
      <c r="BP4" s="308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10"/>
      <c r="CD4" s="301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15"/>
      <c r="CR4" s="301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11" t="s">
        <v>2</v>
      </c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 t="s">
        <v>44</v>
      </c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3"/>
    </row>
    <row r="5" spans="1:138" s="7" customFormat="1" ht="12.75">
      <c r="A5" s="167">
        <v>1</v>
      </c>
      <c r="B5" s="168"/>
      <c r="C5" s="168"/>
      <c r="D5" s="168"/>
      <c r="E5" s="168"/>
      <c r="F5" s="169"/>
      <c r="G5" s="348">
        <v>2</v>
      </c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9"/>
      <c r="Z5" s="331">
        <v>3</v>
      </c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6"/>
      <c r="AN5" s="347">
        <v>4</v>
      </c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9"/>
      <c r="BB5" s="347">
        <v>5</v>
      </c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9"/>
      <c r="BP5" s="347">
        <v>6</v>
      </c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9"/>
      <c r="CD5" s="343">
        <v>7</v>
      </c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5"/>
      <c r="CR5" s="343">
        <v>8</v>
      </c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5"/>
      <c r="DI5" s="343">
        <v>9</v>
      </c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5"/>
      <c r="DV5" s="343">
        <v>10</v>
      </c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  <c r="EH5" s="345"/>
    </row>
    <row r="6" spans="1:138" s="6" customFormat="1" ht="26.25" customHeight="1">
      <c r="A6" s="115" t="s">
        <v>6</v>
      </c>
      <c r="B6" s="116"/>
      <c r="C6" s="116"/>
      <c r="D6" s="116"/>
      <c r="E6" s="116"/>
      <c r="F6" s="117"/>
      <c r="G6" s="342" t="s">
        <v>139</v>
      </c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6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6"/>
      <c r="AN6" s="347" t="s">
        <v>1</v>
      </c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9"/>
      <c r="BB6" s="347" t="s">
        <v>1</v>
      </c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9"/>
      <c r="BP6" s="350">
        <f>SUM(BP8:CC16)</f>
        <v>8835227</v>
      </c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2"/>
      <c r="CD6" s="287">
        <f>SUM(CD8:CQ16)</f>
        <v>8767028</v>
      </c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1"/>
      <c r="CR6" s="104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6"/>
      <c r="DI6" s="287">
        <f>SUM(DI8:DU14)</f>
        <v>68199</v>
      </c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</row>
    <row r="7" spans="1:138" s="6" customFormat="1" ht="26.25" customHeight="1">
      <c r="A7" s="329" t="s">
        <v>26</v>
      </c>
      <c r="B7" s="35"/>
      <c r="C7" s="35"/>
      <c r="D7" s="35"/>
      <c r="E7" s="35"/>
      <c r="F7" s="36"/>
      <c r="G7" s="192" t="s">
        <v>140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340" t="s">
        <v>1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6"/>
      <c r="AN7" s="148" t="s">
        <v>1</v>
      </c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 t="s">
        <v>1</v>
      </c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 t="s">
        <v>1</v>
      </c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04" t="s">
        <v>1</v>
      </c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 t="s">
        <v>1</v>
      </c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6"/>
      <c r="DI7" s="104" t="s">
        <v>1</v>
      </c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6"/>
      <c r="DV7" s="104" t="s">
        <v>1</v>
      </c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6"/>
    </row>
    <row r="8" spans="1:138" s="6" customFormat="1" ht="26.25" customHeight="1">
      <c r="A8" s="329" t="s">
        <v>66</v>
      </c>
      <c r="B8" s="35"/>
      <c r="C8" s="35"/>
      <c r="D8" s="35"/>
      <c r="E8" s="35"/>
      <c r="F8" s="36"/>
      <c r="G8" s="330" t="s">
        <v>297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0"/>
      <c r="Z8" s="331">
        <v>310</v>
      </c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6"/>
      <c r="AN8" s="148">
        <v>2</v>
      </c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264">
        <v>100000</v>
      </c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>
        <f aca="true" t="shared" si="0" ref="BP8:BP14">AN8*BB8</f>
        <v>200000</v>
      </c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189">
        <f>BP8</f>
        <v>200000</v>
      </c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04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6"/>
      <c r="DI8" s="104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6"/>
      <c r="DV8" s="104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6"/>
    </row>
    <row r="9" spans="1:138" s="6" customFormat="1" ht="26.25" customHeight="1">
      <c r="A9" s="329" t="s">
        <v>344</v>
      </c>
      <c r="B9" s="35"/>
      <c r="C9" s="35"/>
      <c r="D9" s="35"/>
      <c r="E9" s="35"/>
      <c r="F9" s="36"/>
      <c r="G9" s="330" t="s">
        <v>298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  <c r="Z9" s="331">
        <v>310</v>
      </c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6"/>
      <c r="AN9" s="148">
        <v>35</v>
      </c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264">
        <v>10000</v>
      </c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>
        <f t="shared" si="0"/>
        <v>350000</v>
      </c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189">
        <f>BP9</f>
        <v>350000</v>
      </c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04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6"/>
      <c r="DI9" s="104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6"/>
      <c r="DV9" s="104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6"/>
    </row>
    <row r="10" spans="1:138" s="6" customFormat="1" ht="26.25" customHeight="1">
      <c r="A10" s="206" t="s">
        <v>345</v>
      </c>
      <c r="B10" s="136"/>
      <c r="C10" s="136"/>
      <c r="D10" s="136"/>
      <c r="E10" s="136"/>
      <c r="F10" s="137"/>
      <c r="G10" s="319" t="s">
        <v>298</v>
      </c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6"/>
      <c r="Z10" s="322">
        <v>310</v>
      </c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8"/>
      <c r="AN10" s="104">
        <v>10</v>
      </c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89">
        <v>11996</v>
      </c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>
        <f t="shared" si="0"/>
        <v>119960</v>
      </c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>
        <f>BP10</f>
        <v>119960</v>
      </c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04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6"/>
      <c r="DI10" s="104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6"/>
      <c r="DV10" s="104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6"/>
    </row>
    <row r="11" spans="1:138" s="6" customFormat="1" ht="26.25" customHeight="1">
      <c r="A11" s="206" t="s">
        <v>346</v>
      </c>
      <c r="B11" s="320"/>
      <c r="C11" s="320"/>
      <c r="D11" s="320"/>
      <c r="E11" s="320"/>
      <c r="F11" s="321"/>
      <c r="G11" s="319" t="s">
        <v>343</v>
      </c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4"/>
      <c r="Z11" s="322">
        <v>310</v>
      </c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4"/>
      <c r="AN11" s="104">
        <v>1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6"/>
      <c r="BB11" s="189">
        <v>7742600</v>
      </c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1"/>
      <c r="BP11" s="189">
        <f t="shared" si="0"/>
        <v>7742600</v>
      </c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1"/>
      <c r="CD11" s="189">
        <f>BP11</f>
        <v>7742600</v>
      </c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1"/>
      <c r="CR11" s="104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6"/>
      <c r="DI11" s="104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6"/>
      <c r="DV11" s="104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6"/>
    </row>
    <row r="12" spans="1:138" s="6" customFormat="1" ht="26.25" customHeight="1">
      <c r="A12" s="206" t="s">
        <v>347</v>
      </c>
      <c r="B12" s="136"/>
      <c r="C12" s="136"/>
      <c r="D12" s="136"/>
      <c r="E12" s="136"/>
      <c r="F12" s="137"/>
      <c r="G12" s="319" t="s">
        <v>299</v>
      </c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6"/>
      <c r="Z12" s="322">
        <v>310</v>
      </c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8"/>
      <c r="AN12" s="104">
        <v>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89">
        <v>54468</v>
      </c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>
        <f t="shared" si="0"/>
        <v>54468</v>
      </c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>
        <f>BP12</f>
        <v>54468</v>
      </c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04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6"/>
      <c r="DI12" s="104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6"/>
      <c r="DV12" s="104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6"/>
    </row>
    <row r="13" spans="1:138" s="6" customFormat="1" ht="26.25" customHeight="1">
      <c r="A13" s="206" t="s">
        <v>350</v>
      </c>
      <c r="B13" s="136"/>
      <c r="C13" s="136"/>
      <c r="D13" s="136"/>
      <c r="E13" s="136"/>
      <c r="F13" s="137"/>
      <c r="G13" s="319" t="s">
        <v>348</v>
      </c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6"/>
      <c r="Z13" s="322">
        <v>310</v>
      </c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8"/>
      <c r="AN13" s="104">
        <v>1</v>
      </c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89">
        <v>18199</v>
      </c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>
        <f t="shared" si="0"/>
        <v>18199</v>
      </c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04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6"/>
      <c r="DI13" s="189">
        <f>BP13</f>
        <v>18199</v>
      </c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6"/>
      <c r="DV13" s="104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6"/>
    </row>
    <row r="14" spans="1:138" s="6" customFormat="1" ht="39" customHeight="1">
      <c r="A14" s="206" t="s">
        <v>351</v>
      </c>
      <c r="B14" s="136"/>
      <c r="C14" s="136"/>
      <c r="D14" s="136"/>
      <c r="E14" s="136"/>
      <c r="F14" s="137"/>
      <c r="G14" s="319" t="s">
        <v>348</v>
      </c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6"/>
      <c r="Z14" s="322">
        <v>310</v>
      </c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8"/>
      <c r="AN14" s="104">
        <v>5</v>
      </c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89">
        <v>10000</v>
      </c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>
        <f t="shared" si="0"/>
        <v>50000</v>
      </c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04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6"/>
      <c r="DI14" s="189">
        <f>BP14</f>
        <v>50000</v>
      </c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6"/>
      <c r="DV14" s="104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6"/>
    </row>
    <row r="15" spans="1:138" s="6" customFormat="1" ht="39" customHeight="1">
      <c r="A15" s="206" t="s">
        <v>354</v>
      </c>
      <c r="B15" s="136"/>
      <c r="C15" s="136"/>
      <c r="D15" s="136"/>
      <c r="E15" s="136"/>
      <c r="F15" s="137"/>
      <c r="G15" s="319" t="s">
        <v>355</v>
      </c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6"/>
      <c r="Z15" s="322">
        <v>310</v>
      </c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8"/>
      <c r="AN15" s="104">
        <v>10</v>
      </c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89">
        <v>20000</v>
      </c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>
        <f>AN15*BB15</f>
        <v>200000</v>
      </c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>
        <v>200000</v>
      </c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04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6"/>
      <c r="DI15" s="189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104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6"/>
    </row>
    <row r="16" spans="1:138" s="6" customFormat="1" ht="26.25" customHeight="1">
      <c r="A16" s="206" t="s">
        <v>356</v>
      </c>
      <c r="B16" s="320"/>
      <c r="C16" s="320"/>
      <c r="D16" s="320"/>
      <c r="E16" s="320"/>
      <c r="F16" s="321"/>
      <c r="G16" s="319" t="s">
        <v>357</v>
      </c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4"/>
      <c r="Z16" s="322">
        <v>310</v>
      </c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4"/>
      <c r="AN16" s="104">
        <v>2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6"/>
      <c r="BB16" s="189">
        <v>50000</v>
      </c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1"/>
      <c r="BP16" s="189">
        <f>AN16*BB16</f>
        <v>100000</v>
      </c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1"/>
      <c r="CD16" s="189">
        <f>BP16</f>
        <v>100000</v>
      </c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1"/>
      <c r="CR16" s="104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6"/>
      <c r="DI16" s="104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6"/>
      <c r="DV16" s="104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6"/>
    </row>
    <row r="17" spans="1:138" s="6" customFormat="1" ht="26.25" customHeight="1">
      <c r="A17" s="115" t="s">
        <v>7</v>
      </c>
      <c r="B17" s="116"/>
      <c r="C17" s="116"/>
      <c r="D17" s="116"/>
      <c r="E17" s="116"/>
      <c r="F17" s="117"/>
      <c r="G17" s="342" t="s">
        <v>248</v>
      </c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31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6"/>
      <c r="AN17" s="148" t="s">
        <v>1</v>
      </c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 t="s">
        <v>1</v>
      </c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296">
        <f>BP19</f>
        <v>0</v>
      </c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339">
        <f>CD19</f>
        <v>0</v>
      </c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0"/>
      <c r="DE17" s="290"/>
      <c r="DF17" s="290"/>
      <c r="DG17" s="290"/>
      <c r="DH17" s="291"/>
      <c r="DI17" s="339">
        <f>DI19</f>
        <v>0</v>
      </c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U17" s="291"/>
      <c r="DV17" s="339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1"/>
    </row>
    <row r="18" spans="1:138" s="6" customFormat="1" ht="26.25" customHeight="1">
      <c r="A18" s="329" t="s">
        <v>31</v>
      </c>
      <c r="B18" s="35"/>
      <c r="C18" s="35"/>
      <c r="D18" s="35"/>
      <c r="E18" s="35"/>
      <c r="F18" s="36"/>
      <c r="G18" s="192" t="s">
        <v>140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340" t="s">
        <v>1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6"/>
      <c r="AN18" s="148" t="s">
        <v>1</v>
      </c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 t="s">
        <v>1</v>
      </c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 t="s">
        <v>1</v>
      </c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04" t="s">
        <v>1</v>
      </c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 t="s">
        <v>1</v>
      </c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6"/>
      <c r="DI18" s="104" t="s">
        <v>1</v>
      </c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6"/>
      <c r="DV18" s="104" t="s">
        <v>1</v>
      </c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6"/>
    </row>
    <row r="19" spans="1:138" s="6" customFormat="1" ht="48" customHeight="1">
      <c r="A19" s="329" t="s">
        <v>32</v>
      </c>
      <c r="B19" s="35"/>
      <c r="C19" s="35"/>
      <c r="D19" s="35"/>
      <c r="E19" s="35"/>
      <c r="F19" s="36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331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6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6"/>
      <c r="DI19" s="104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6"/>
      <c r="DV19" s="104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6"/>
    </row>
    <row r="20" spans="1:138" s="6" customFormat="1" ht="24" customHeight="1">
      <c r="A20" s="115" t="s">
        <v>8</v>
      </c>
      <c r="B20" s="116"/>
      <c r="C20" s="116"/>
      <c r="D20" s="116"/>
      <c r="E20" s="116"/>
      <c r="F20" s="117"/>
      <c r="G20" s="341" t="s">
        <v>249</v>
      </c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31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6"/>
      <c r="AN20" s="148" t="s">
        <v>1</v>
      </c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 t="s">
        <v>1</v>
      </c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6"/>
      <c r="DI20" s="104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104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6"/>
    </row>
    <row r="21" spans="1:138" s="6" customFormat="1" ht="24" customHeight="1">
      <c r="A21" s="329" t="s">
        <v>11</v>
      </c>
      <c r="B21" s="35"/>
      <c r="C21" s="35"/>
      <c r="D21" s="35"/>
      <c r="E21" s="35"/>
      <c r="F21" s="36"/>
      <c r="G21" s="192" t="s">
        <v>140</v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340" t="s">
        <v>1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148" t="s">
        <v>1</v>
      </c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 t="s">
        <v>1</v>
      </c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 t="s">
        <v>1</v>
      </c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04" t="s">
        <v>1</v>
      </c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 t="s">
        <v>1</v>
      </c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6"/>
      <c r="DI21" s="104" t="s">
        <v>1</v>
      </c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6"/>
      <c r="DV21" s="104" t="s">
        <v>1</v>
      </c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6"/>
    </row>
    <row r="22" spans="1:138" s="6" customFormat="1" ht="16.5" customHeight="1">
      <c r="A22" s="329" t="s">
        <v>12</v>
      </c>
      <c r="B22" s="35"/>
      <c r="C22" s="35"/>
      <c r="D22" s="35"/>
      <c r="E22" s="35"/>
      <c r="F22" s="36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331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6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04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6"/>
      <c r="CR22" s="104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6"/>
      <c r="DI22" s="104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6"/>
      <c r="DV22" s="104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6"/>
    </row>
    <row r="23" spans="1:138" ht="32.25" customHeight="1">
      <c r="A23" s="332" t="s">
        <v>17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5"/>
      <c r="BP23" s="336">
        <f>BP6+BP17</f>
        <v>8835227</v>
      </c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37"/>
      <c r="CB23" s="337"/>
      <c r="CC23" s="338"/>
      <c r="CD23" s="316">
        <f>CD6+CD17</f>
        <v>8767028</v>
      </c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8"/>
      <c r="CR23" s="339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1"/>
      <c r="DI23" s="287">
        <f>DI6+DI17</f>
        <v>68199</v>
      </c>
      <c r="DJ23" s="290"/>
      <c r="DK23" s="290"/>
      <c r="DL23" s="290"/>
      <c r="DM23" s="290"/>
      <c r="DN23" s="290"/>
      <c r="DO23" s="290"/>
      <c r="DP23" s="290"/>
      <c r="DQ23" s="290"/>
      <c r="DR23" s="290"/>
      <c r="DS23" s="290"/>
      <c r="DT23" s="290"/>
      <c r="DU23" s="291"/>
      <c r="DV23" s="104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6"/>
    </row>
    <row r="24" spans="7:138" ht="15"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</row>
  </sheetData>
  <sheetProtection/>
  <mergeCells count="197">
    <mergeCell ref="DI11:DU11"/>
    <mergeCell ref="DV11:EH11"/>
    <mergeCell ref="A11:F11"/>
    <mergeCell ref="G11:Y11"/>
    <mergeCell ref="Z11:AM11"/>
    <mergeCell ref="AN11:BA11"/>
    <mergeCell ref="BB11:BO11"/>
    <mergeCell ref="BP11:CC11"/>
    <mergeCell ref="CD14:CQ14"/>
    <mergeCell ref="CR14:DH14"/>
    <mergeCell ref="DI14:DU14"/>
    <mergeCell ref="DV14:EH14"/>
    <mergeCell ref="CD10:CQ10"/>
    <mergeCell ref="CR10:DH10"/>
    <mergeCell ref="DI10:DU10"/>
    <mergeCell ref="DV10:EH10"/>
    <mergeCell ref="CD11:CQ11"/>
    <mergeCell ref="CR11:DH11"/>
    <mergeCell ref="A14:F14"/>
    <mergeCell ref="G14:Y14"/>
    <mergeCell ref="Z14:AM14"/>
    <mergeCell ref="AN14:BA14"/>
    <mergeCell ref="BB14:BO14"/>
    <mergeCell ref="BP14:CC14"/>
    <mergeCell ref="A10:F10"/>
    <mergeCell ref="G10:Y10"/>
    <mergeCell ref="Z10:AM10"/>
    <mergeCell ref="AN10:BA10"/>
    <mergeCell ref="BB10:BO10"/>
    <mergeCell ref="BP10:CC10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8:EH8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17:EH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A19:F19"/>
    <mergeCell ref="G19:Y19"/>
    <mergeCell ref="Z19:AM19"/>
    <mergeCell ref="AN19:BA19"/>
    <mergeCell ref="BB19:BO19"/>
    <mergeCell ref="BP19:CC19"/>
    <mergeCell ref="CD19:CQ19"/>
    <mergeCell ref="CR19:DH19"/>
    <mergeCell ref="DI19:DU19"/>
    <mergeCell ref="DV19:EH19"/>
    <mergeCell ref="A20:F20"/>
    <mergeCell ref="G20:Y20"/>
    <mergeCell ref="Z20:AM20"/>
    <mergeCell ref="AN20:BA20"/>
    <mergeCell ref="BB20:BO20"/>
    <mergeCell ref="BP20:CC20"/>
    <mergeCell ref="CD20:CQ20"/>
    <mergeCell ref="CR20:DH20"/>
    <mergeCell ref="DI20:DU20"/>
    <mergeCell ref="DV20:EH20"/>
    <mergeCell ref="A21:F21"/>
    <mergeCell ref="G21:Y21"/>
    <mergeCell ref="Z21:AM21"/>
    <mergeCell ref="AN21:BA21"/>
    <mergeCell ref="BB21:BO21"/>
    <mergeCell ref="BP21:CC21"/>
    <mergeCell ref="CD21:CQ21"/>
    <mergeCell ref="CR21:DH21"/>
    <mergeCell ref="DI21:DU21"/>
    <mergeCell ref="DV21:EH21"/>
    <mergeCell ref="A22:F22"/>
    <mergeCell ref="G22:Y22"/>
    <mergeCell ref="Z22:AM22"/>
    <mergeCell ref="AN22:BA22"/>
    <mergeCell ref="BB22:BO22"/>
    <mergeCell ref="BP22:CC22"/>
    <mergeCell ref="CD22:CQ22"/>
    <mergeCell ref="CR22:DH22"/>
    <mergeCell ref="DI22:DU22"/>
    <mergeCell ref="DV22:EH22"/>
    <mergeCell ref="A23:BO23"/>
    <mergeCell ref="BP23:CC23"/>
    <mergeCell ref="CD23:CQ23"/>
    <mergeCell ref="CR23:DH23"/>
    <mergeCell ref="DI23:DU23"/>
    <mergeCell ref="DV23:EH23"/>
    <mergeCell ref="BB13:BO13"/>
    <mergeCell ref="BP13:CC13"/>
    <mergeCell ref="A12:F12"/>
    <mergeCell ref="G12:Y12"/>
    <mergeCell ref="Z12:AM12"/>
    <mergeCell ref="AN12:BA12"/>
    <mergeCell ref="BB12:BO12"/>
    <mergeCell ref="BP12:CC12"/>
    <mergeCell ref="DI13:DU13"/>
    <mergeCell ref="DV13:EH13"/>
    <mergeCell ref="CD12:CQ12"/>
    <mergeCell ref="CR12:DH12"/>
    <mergeCell ref="DI12:DU12"/>
    <mergeCell ref="DV12:EH12"/>
    <mergeCell ref="A9:F9"/>
    <mergeCell ref="G9:Y9"/>
    <mergeCell ref="Z9:AM9"/>
    <mergeCell ref="AN9:BA9"/>
    <mergeCell ref="CD13:CQ13"/>
    <mergeCell ref="CR13:DH13"/>
    <mergeCell ref="A13:F13"/>
    <mergeCell ref="G13:Y13"/>
    <mergeCell ref="Z13:AM13"/>
    <mergeCell ref="AN13:BA13"/>
    <mergeCell ref="BB9:BO9"/>
    <mergeCell ref="BP9:CC9"/>
    <mergeCell ref="CD9:CQ9"/>
    <mergeCell ref="CR9:DH9"/>
    <mergeCell ref="DI9:DU9"/>
    <mergeCell ref="DV9:EH9"/>
    <mergeCell ref="CD15:CQ15"/>
    <mergeCell ref="CR15:DH15"/>
    <mergeCell ref="DI15:DU15"/>
    <mergeCell ref="DV15:EH15"/>
    <mergeCell ref="A15:F15"/>
    <mergeCell ref="G15:Y15"/>
    <mergeCell ref="Z15:AM15"/>
    <mergeCell ref="AN15:BA15"/>
    <mergeCell ref="BB15:BO15"/>
    <mergeCell ref="BP15:CC15"/>
    <mergeCell ref="CD16:CQ16"/>
    <mergeCell ref="CR16:DH16"/>
    <mergeCell ref="DI16:DU16"/>
    <mergeCell ref="DV16:EH16"/>
    <mergeCell ref="A16:F16"/>
    <mergeCell ref="G16:Y16"/>
    <mergeCell ref="Z16:AM16"/>
    <mergeCell ref="AN16:BA16"/>
    <mergeCell ref="BB16:BO16"/>
    <mergeCell ref="BP16:CC1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EH37"/>
  <sheetViews>
    <sheetView view="pageBreakPreview" zoomScaleSheetLayoutView="100" zoomScalePageLayoutView="0" workbookViewId="0" topLeftCell="A28">
      <selection activeCell="DY35" sqref="DY35:EH35"/>
    </sheetView>
  </sheetViews>
  <sheetFormatPr defaultColWidth="0.875" defaultRowHeight="12.75"/>
  <cols>
    <col min="1" max="86" width="0.875" style="1" customWidth="1"/>
    <col min="87" max="87" width="3.625" style="1" customWidth="1"/>
    <col min="88" max="127" width="0.875" style="1" customWidth="1"/>
    <col min="128" max="128" width="2.375" style="1" customWidth="1"/>
    <col min="129" max="16384" width="0.875" style="1" customWidth="1"/>
  </cols>
  <sheetData>
    <row r="1" spans="1:138" s="5" customFormat="1" ht="15">
      <c r="A1" s="5" t="s">
        <v>141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</row>
    <row r="2" spans="7:138" s="5" customFormat="1" ht="12.75" customHeight="1"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</row>
    <row r="3" spans="1:138" s="3" customFormat="1" ht="86.25" customHeight="1">
      <c r="A3" s="155" t="s">
        <v>3</v>
      </c>
      <c r="B3" s="156"/>
      <c r="C3" s="156"/>
      <c r="D3" s="156"/>
      <c r="E3" s="156"/>
      <c r="F3" s="157"/>
      <c r="G3" s="369" t="s">
        <v>24</v>
      </c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70"/>
      <c r="X3" s="373" t="s">
        <v>215</v>
      </c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69"/>
      <c r="AL3" s="369" t="s">
        <v>107</v>
      </c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69"/>
      <c r="AY3" s="373" t="s">
        <v>138</v>
      </c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70"/>
      <c r="BL3" s="373" t="s">
        <v>144</v>
      </c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70"/>
      <c r="BX3" s="373" t="s">
        <v>245</v>
      </c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70"/>
      <c r="CJ3" s="363" t="s">
        <v>171</v>
      </c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5"/>
      <c r="CX3" s="363" t="s">
        <v>172</v>
      </c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46"/>
      <c r="DJ3" s="46"/>
      <c r="DK3" s="46"/>
      <c r="DL3" s="46"/>
      <c r="DM3" s="69"/>
      <c r="DN3" s="356" t="s">
        <v>19</v>
      </c>
      <c r="DO3" s="357"/>
      <c r="DP3" s="357"/>
      <c r="DQ3" s="357"/>
      <c r="DR3" s="357"/>
      <c r="DS3" s="357"/>
      <c r="DT3" s="357"/>
      <c r="DU3" s="357"/>
      <c r="DV3" s="357"/>
      <c r="DW3" s="357"/>
      <c r="DX3" s="357"/>
      <c r="DY3" s="357"/>
      <c r="DZ3" s="357"/>
      <c r="EA3" s="357"/>
      <c r="EB3" s="357"/>
      <c r="EC3" s="357"/>
      <c r="ED3" s="357"/>
      <c r="EE3" s="357"/>
      <c r="EF3" s="357"/>
      <c r="EG3" s="357"/>
      <c r="EH3" s="358"/>
    </row>
    <row r="4" spans="1:138" s="3" customFormat="1" ht="36" customHeight="1">
      <c r="A4" s="161"/>
      <c r="B4" s="162"/>
      <c r="C4" s="162"/>
      <c r="D4" s="162"/>
      <c r="E4" s="162"/>
      <c r="F4" s="163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2"/>
      <c r="X4" s="70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71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71"/>
      <c r="AY4" s="374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2"/>
      <c r="BL4" s="374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2"/>
      <c r="BX4" s="374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2"/>
      <c r="CJ4" s="366"/>
      <c r="CK4" s="367"/>
      <c r="CL4" s="367"/>
      <c r="CM4" s="367"/>
      <c r="CN4" s="367"/>
      <c r="CO4" s="367"/>
      <c r="CP4" s="367"/>
      <c r="CQ4" s="367"/>
      <c r="CR4" s="367"/>
      <c r="CS4" s="367"/>
      <c r="CT4" s="367"/>
      <c r="CU4" s="367"/>
      <c r="CV4" s="367"/>
      <c r="CW4" s="368"/>
      <c r="CX4" s="366"/>
      <c r="CY4" s="367"/>
      <c r="CZ4" s="367"/>
      <c r="DA4" s="367"/>
      <c r="DB4" s="367"/>
      <c r="DC4" s="367"/>
      <c r="DD4" s="367"/>
      <c r="DE4" s="367"/>
      <c r="DF4" s="367"/>
      <c r="DG4" s="367"/>
      <c r="DH4" s="367"/>
      <c r="DI4" s="49"/>
      <c r="DJ4" s="49"/>
      <c r="DK4" s="49"/>
      <c r="DL4" s="49"/>
      <c r="DM4" s="71"/>
      <c r="DN4" s="356" t="s">
        <v>2</v>
      </c>
      <c r="DO4" s="357"/>
      <c r="DP4" s="357"/>
      <c r="DQ4" s="357"/>
      <c r="DR4" s="357"/>
      <c r="DS4" s="357"/>
      <c r="DT4" s="357"/>
      <c r="DU4" s="357"/>
      <c r="DV4" s="357"/>
      <c r="DW4" s="357"/>
      <c r="DX4" s="358"/>
      <c r="DY4" s="356" t="s">
        <v>20</v>
      </c>
      <c r="DZ4" s="357"/>
      <c r="EA4" s="357"/>
      <c r="EB4" s="357"/>
      <c r="EC4" s="357"/>
      <c r="ED4" s="357"/>
      <c r="EE4" s="357"/>
      <c r="EF4" s="357"/>
      <c r="EG4" s="357"/>
      <c r="EH4" s="358"/>
    </row>
    <row r="5" spans="1:138" s="7" customFormat="1" ht="12.75">
      <c r="A5" s="167">
        <v>1</v>
      </c>
      <c r="B5" s="168"/>
      <c r="C5" s="168"/>
      <c r="D5" s="168"/>
      <c r="E5" s="168"/>
      <c r="F5" s="169"/>
      <c r="G5" s="348">
        <v>2</v>
      </c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9"/>
      <c r="X5" s="331">
        <v>3</v>
      </c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331">
        <v>4</v>
      </c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6"/>
      <c r="AY5" s="347">
        <v>5</v>
      </c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9"/>
      <c r="BL5" s="347">
        <v>6</v>
      </c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9"/>
      <c r="BX5" s="347">
        <v>7</v>
      </c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9"/>
      <c r="CJ5" s="343">
        <v>8</v>
      </c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5"/>
      <c r="CX5" s="343">
        <v>9</v>
      </c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180"/>
      <c r="DJ5" s="180"/>
      <c r="DK5" s="180"/>
      <c r="DL5" s="180"/>
      <c r="DM5" s="181"/>
      <c r="DN5" s="343">
        <v>10</v>
      </c>
      <c r="DO5" s="344"/>
      <c r="DP5" s="344"/>
      <c r="DQ5" s="344"/>
      <c r="DR5" s="344"/>
      <c r="DS5" s="344"/>
      <c r="DT5" s="344"/>
      <c r="DU5" s="344"/>
      <c r="DV5" s="344"/>
      <c r="DW5" s="344"/>
      <c r="DX5" s="345"/>
      <c r="DY5" s="343">
        <v>11</v>
      </c>
      <c r="DZ5" s="344"/>
      <c r="EA5" s="344"/>
      <c r="EB5" s="344"/>
      <c r="EC5" s="344"/>
      <c r="ED5" s="344"/>
      <c r="EE5" s="344"/>
      <c r="EF5" s="344"/>
      <c r="EG5" s="344"/>
      <c r="EH5" s="345"/>
    </row>
    <row r="6" spans="1:138" s="6" customFormat="1" ht="26.25" customHeight="1">
      <c r="A6" s="115" t="s">
        <v>6</v>
      </c>
      <c r="B6" s="116"/>
      <c r="C6" s="116"/>
      <c r="D6" s="116"/>
      <c r="E6" s="116"/>
      <c r="F6" s="117"/>
      <c r="G6" s="192" t="s">
        <v>142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3"/>
      <c r="X6" s="340" t="s">
        <v>1</v>
      </c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40" t="s">
        <v>1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6"/>
      <c r="AY6" s="148" t="s">
        <v>1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 t="s">
        <v>1</v>
      </c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04" t="s">
        <v>1</v>
      </c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 t="s">
        <v>1</v>
      </c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6"/>
      <c r="CX6" s="356" t="s">
        <v>1</v>
      </c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"/>
      <c r="DJ6" s="35"/>
      <c r="DK6" s="35"/>
      <c r="DL6" s="35"/>
      <c r="DM6" s="36"/>
      <c r="DN6" s="104" t="s">
        <v>1</v>
      </c>
      <c r="DO6" s="105"/>
      <c r="DP6" s="105"/>
      <c r="DQ6" s="105"/>
      <c r="DR6" s="105"/>
      <c r="DS6" s="105"/>
      <c r="DT6" s="105"/>
      <c r="DU6" s="105"/>
      <c r="DV6" s="105"/>
      <c r="DW6" s="105"/>
      <c r="DX6" s="106"/>
      <c r="DY6" s="104" t="s">
        <v>1</v>
      </c>
      <c r="DZ6" s="105"/>
      <c r="EA6" s="105"/>
      <c r="EB6" s="105"/>
      <c r="EC6" s="105"/>
      <c r="ED6" s="105"/>
      <c r="EE6" s="105"/>
      <c r="EF6" s="105"/>
      <c r="EG6" s="105"/>
      <c r="EH6" s="106"/>
    </row>
    <row r="7" spans="1:138" s="6" customFormat="1" ht="26.25" customHeight="1">
      <c r="A7" s="115" t="s">
        <v>26</v>
      </c>
      <c r="B7" s="116"/>
      <c r="C7" s="116"/>
      <c r="D7" s="116"/>
      <c r="E7" s="116"/>
      <c r="F7" s="117"/>
      <c r="G7" s="192" t="s">
        <v>143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340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40" t="s">
        <v>1</v>
      </c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6"/>
      <c r="AY7" s="148" t="s">
        <v>1</v>
      </c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 t="s">
        <v>1</v>
      </c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50"/>
      <c r="BX7" s="148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50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356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"/>
      <c r="DJ7" s="35"/>
      <c r="DK7" s="35"/>
      <c r="DL7" s="35"/>
      <c r="DM7" s="36"/>
      <c r="DN7" s="104"/>
      <c r="DO7" s="185"/>
      <c r="DP7" s="185"/>
      <c r="DQ7" s="185"/>
      <c r="DR7" s="185"/>
      <c r="DS7" s="185"/>
      <c r="DT7" s="185"/>
      <c r="DU7" s="185"/>
      <c r="DV7" s="185"/>
      <c r="DW7" s="185"/>
      <c r="DX7" s="186"/>
      <c r="DY7" s="104"/>
      <c r="DZ7" s="105"/>
      <c r="EA7" s="105"/>
      <c r="EB7" s="105"/>
      <c r="EC7" s="105"/>
      <c r="ED7" s="105"/>
      <c r="EE7" s="105"/>
      <c r="EF7" s="105"/>
      <c r="EG7" s="105"/>
      <c r="EH7" s="106"/>
    </row>
    <row r="8" spans="1:138" s="6" customFormat="1" ht="37.5" customHeight="1">
      <c r="A8" s="206"/>
      <c r="B8" s="35"/>
      <c r="C8" s="35"/>
      <c r="D8" s="35"/>
      <c r="E8" s="35"/>
      <c r="F8" s="36"/>
      <c r="G8" s="283" t="s">
        <v>292</v>
      </c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340">
        <v>342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40" t="s">
        <v>293</v>
      </c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1"/>
      <c r="AY8" s="104">
        <v>16000</v>
      </c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353">
        <v>299</v>
      </c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359"/>
      <c r="BX8" s="353">
        <f aca="true" t="shared" si="0" ref="BX8:BX36">AY8*BL8</f>
        <v>4784000</v>
      </c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2"/>
      <c r="CJ8" s="353">
        <v>0</v>
      </c>
      <c r="CK8" s="381"/>
      <c r="CL8" s="381"/>
      <c r="CM8" s="381"/>
      <c r="CN8" s="381"/>
      <c r="CO8" s="381"/>
      <c r="CP8" s="381"/>
      <c r="CQ8" s="381"/>
      <c r="CR8" s="381"/>
      <c r="CS8" s="381"/>
      <c r="CT8" s="381"/>
      <c r="CU8" s="381"/>
      <c r="CV8" s="381"/>
      <c r="CW8" s="382"/>
      <c r="CX8" s="336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4"/>
      <c r="DN8" s="353">
        <v>4784000</v>
      </c>
      <c r="DO8" s="381"/>
      <c r="DP8" s="381"/>
      <c r="DQ8" s="381"/>
      <c r="DR8" s="381"/>
      <c r="DS8" s="381"/>
      <c r="DT8" s="381"/>
      <c r="DU8" s="381"/>
      <c r="DV8" s="381"/>
      <c r="DW8" s="381"/>
      <c r="DX8" s="382"/>
      <c r="DY8" s="356"/>
      <c r="DZ8" s="35"/>
      <c r="EA8" s="35"/>
      <c r="EB8" s="35"/>
      <c r="EC8" s="35"/>
      <c r="ED8" s="35"/>
      <c r="EE8" s="35"/>
      <c r="EF8" s="35"/>
      <c r="EG8" s="35"/>
      <c r="EH8" s="36"/>
    </row>
    <row r="9" spans="1:138" s="6" customFormat="1" ht="37.5" customHeight="1">
      <c r="A9" s="206"/>
      <c r="B9" s="35"/>
      <c r="C9" s="35"/>
      <c r="D9" s="35"/>
      <c r="E9" s="35"/>
      <c r="F9" s="36"/>
      <c r="G9" s="283" t="s">
        <v>292</v>
      </c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340">
        <v>342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40" t="s">
        <v>293</v>
      </c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1"/>
      <c r="AY9" s="104">
        <v>3640</v>
      </c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353">
        <v>200</v>
      </c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359"/>
      <c r="BX9" s="353">
        <f t="shared" si="0"/>
        <v>728000</v>
      </c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359"/>
      <c r="CJ9" s="353">
        <v>728000</v>
      </c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359"/>
      <c r="CX9" s="353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359"/>
      <c r="DN9" s="353"/>
      <c r="DO9" s="94"/>
      <c r="DP9" s="94"/>
      <c r="DQ9" s="94"/>
      <c r="DR9" s="94"/>
      <c r="DS9" s="94"/>
      <c r="DT9" s="94"/>
      <c r="DU9" s="94"/>
      <c r="DV9" s="94"/>
      <c r="DW9" s="94"/>
      <c r="DX9" s="359"/>
      <c r="DY9" s="356"/>
      <c r="DZ9" s="35"/>
      <c r="EA9" s="35"/>
      <c r="EB9" s="35"/>
      <c r="EC9" s="35"/>
      <c r="ED9" s="35"/>
      <c r="EE9" s="35"/>
      <c r="EF9" s="35"/>
      <c r="EG9" s="35"/>
      <c r="EH9" s="36"/>
    </row>
    <row r="10" spans="1:138" s="6" customFormat="1" ht="37.5" customHeight="1">
      <c r="A10" s="206"/>
      <c r="B10" s="35"/>
      <c r="C10" s="35"/>
      <c r="D10" s="35"/>
      <c r="E10" s="35"/>
      <c r="F10" s="36"/>
      <c r="G10" s="283" t="s">
        <v>292</v>
      </c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340">
        <v>342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40" t="s">
        <v>293</v>
      </c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1"/>
      <c r="AY10" s="104">
        <v>100</v>
      </c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353">
        <v>300</v>
      </c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359"/>
      <c r="BX10" s="353">
        <f>AY10*BL10</f>
        <v>30000</v>
      </c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359"/>
      <c r="CJ10" s="353">
        <v>0</v>
      </c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359"/>
      <c r="CX10" s="353">
        <v>30000</v>
      </c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359"/>
      <c r="DN10" s="353"/>
      <c r="DO10" s="94"/>
      <c r="DP10" s="94"/>
      <c r="DQ10" s="94"/>
      <c r="DR10" s="94"/>
      <c r="DS10" s="94"/>
      <c r="DT10" s="94"/>
      <c r="DU10" s="94"/>
      <c r="DV10" s="94"/>
      <c r="DW10" s="94"/>
      <c r="DX10" s="359"/>
      <c r="DY10" s="356"/>
      <c r="DZ10" s="35"/>
      <c r="EA10" s="35"/>
      <c r="EB10" s="35"/>
      <c r="EC10" s="35"/>
      <c r="ED10" s="35"/>
      <c r="EE10" s="35"/>
      <c r="EF10" s="35"/>
      <c r="EG10" s="35"/>
      <c r="EH10" s="36"/>
    </row>
    <row r="11" spans="1:138" s="6" customFormat="1" ht="37.5" customHeight="1">
      <c r="A11" s="206"/>
      <c r="B11" s="35"/>
      <c r="C11" s="35"/>
      <c r="D11" s="35"/>
      <c r="E11" s="35"/>
      <c r="F11" s="36"/>
      <c r="G11" s="283" t="s">
        <v>292</v>
      </c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340">
        <v>342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40" t="s">
        <v>294</v>
      </c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1"/>
      <c r="AY11" s="104">
        <v>50</v>
      </c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353">
        <v>8343.52</v>
      </c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359"/>
      <c r="BX11" s="353">
        <f t="shared" si="0"/>
        <v>417176</v>
      </c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359"/>
      <c r="CJ11" s="353">
        <v>0</v>
      </c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359"/>
      <c r="CX11" s="353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359"/>
      <c r="DN11" s="353">
        <v>417176</v>
      </c>
      <c r="DO11" s="94"/>
      <c r="DP11" s="94"/>
      <c r="DQ11" s="94"/>
      <c r="DR11" s="94"/>
      <c r="DS11" s="94"/>
      <c r="DT11" s="94"/>
      <c r="DU11" s="94"/>
      <c r="DV11" s="94"/>
      <c r="DW11" s="94"/>
      <c r="DX11" s="359"/>
      <c r="DY11" s="356"/>
      <c r="DZ11" s="35"/>
      <c r="EA11" s="35"/>
      <c r="EB11" s="35"/>
      <c r="EC11" s="35"/>
      <c r="ED11" s="35"/>
      <c r="EE11" s="35"/>
      <c r="EF11" s="35"/>
      <c r="EG11" s="35"/>
      <c r="EH11" s="36"/>
    </row>
    <row r="12" spans="1:138" s="6" customFormat="1" ht="37.5" customHeight="1">
      <c r="A12" s="206"/>
      <c r="B12" s="35"/>
      <c r="C12" s="35"/>
      <c r="D12" s="35"/>
      <c r="E12" s="35"/>
      <c r="F12" s="36"/>
      <c r="G12" s="283" t="s">
        <v>309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340">
        <v>343</v>
      </c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40" t="s">
        <v>300</v>
      </c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1"/>
      <c r="AY12" s="104">
        <v>3893.76</v>
      </c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353">
        <v>52</v>
      </c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359"/>
      <c r="BX12" s="353">
        <f t="shared" si="0"/>
        <v>202475.52000000002</v>
      </c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359"/>
      <c r="CJ12" s="353">
        <v>202475.52</v>
      </c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359"/>
      <c r="CX12" s="353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359"/>
      <c r="DN12" s="353">
        <v>0</v>
      </c>
      <c r="DO12" s="94"/>
      <c r="DP12" s="94"/>
      <c r="DQ12" s="94"/>
      <c r="DR12" s="94"/>
      <c r="DS12" s="94"/>
      <c r="DT12" s="94"/>
      <c r="DU12" s="94"/>
      <c r="DV12" s="94"/>
      <c r="DW12" s="94"/>
      <c r="DX12" s="359"/>
      <c r="DY12" s="356"/>
      <c r="DZ12" s="35"/>
      <c r="EA12" s="35"/>
      <c r="EB12" s="35"/>
      <c r="EC12" s="35"/>
      <c r="ED12" s="35"/>
      <c r="EE12" s="35"/>
      <c r="EF12" s="35"/>
      <c r="EG12" s="35"/>
      <c r="EH12" s="36"/>
    </row>
    <row r="13" spans="1:138" s="6" customFormat="1" ht="37.5" customHeight="1">
      <c r="A13" s="206"/>
      <c r="B13" s="35"/>
      <c r="C13" s="35"/>
      <c r="D13" s="35"/>
      <c r="E13" s="35"/>
      <c r="F13" s="36"/>
      <c r="G13" s="283" t="s">
        <v>301</v>
      </c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340">
        <v>344</v>
      </c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40" t="s">
        <v>293</v>
      </c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1"/>
      <c r="AY13" s="104">
        <v>500</v>
      </c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353">
        <v>200</v>
      </c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359"/>
      <c r="BX13" s="353">
        <f t="shared" si="0"/>
        <v>100000</v>
      </c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359"/>
      <c r="CJ13" s="353">
        <f>BX13</f>
        <v>100000</v>
      </c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359"/>
      <c r="CX13" s="353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359"/>
      <c r="DN13" s="353">
        <v>0</v>
      </c>
      <c r="DO13" s="94"/>
      <c r="DP13" s="94"/>
      <c r="DQ13" s="94"/>
      <c r="DR13" s="94"/>
      <c r="DS13" s="94"/>
      <c r="DT13" s="94"/>
      <c r="DU13" s="94"/>
      <c r="DV13" s="94"/>
      <c r="DW13" s="94"/>
      <c r="DX13" s="359"/>
      <c r="DY13" s="356"/>
      <c r="DZ13" s="35"/>
      <c r="EA13" s="35"/>
      <c r="EB13" s="35"/>
      <c r="EC13" s="35"/>
      <c r="ED13" s="35"/>
      <c r="EE13" s="35"/>
      <c r="EF13" s="35"/>
      <c r="EG13" s="35"/>
      <c r="EH13" s="36"/>
    </row>
    <row r="14" spans="1:138" s="6" customFormat="1" ht="37.5" customHeight="1">
      <c r="A14" s="206"/>
      <c r="B14" s="35"/>
      <c r="C14" s="35"/>
      <c r="D14" s="35"/>
      <c r="E14" s="35"/>
      <c r="F14" s="36"/>
      <c r="G14" s="283" t="s">
        <v>301</v>
      </c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340">
        <v>344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40" t="s">
        <v>302</v>
      </c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1"/>
      <c r="AY14" s="104">
        <v>40</v>
      </c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353">
        <v>312.16</v>
      </c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359"/>
      <c r="BX14" s="353">
        <f t="shared" si="0"/>
        <v>12486.400000000001</v>
      </c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359"/>
      <c r="CJ14" s="353">
        <f>BX14</f>
        <v>12486.400000000001</v>
      </c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359"/>
      <c r="CX14" s="353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359"/>
      <c r="DN14" s="353">
        <v>0</v>
      </c>
      <c r="DO14" s="94"/>
      <c r="DP14" s="94"/>
      <c r="DQ14" s="94"/>
      <c r="DR14" s="94"/>
      <c r="DS14" s="94"/>
      <c r="DT14" s="94"/>
      <c r="DU14" s="94"/>
      <c r="DV14" s="94"/>
      <c r="DW14" s="94"/>
      <c r="DX14" s="359"/>
      <c r="DY14" s="356"/>
      <c r="DZ14" s="35"/>
      <c r="EA14" s="35"/>
      <c r="EB14" s="35"/>
      <c r="EC14" s="35"/>
      <c r="ED14" s="35"/>
      <c r="EE14" s="35"/>
      <c r="EF14" s="35"/>
      <c r="EG14" s="35"/>
      <c r="EH14" s="36"/>
    </row>
    <row r="15" spans="1:138" s="6" customFormat="1" ht="37.5" customHeight="1">
      <c r="A15" s="206"/>
      <c r="B15" s="136"/>
      <c r="C15" s="136"/>
      <c r="D15" s="136"/>
      <c r="E15" s="136"/>
      <c r="F15" s="137"/>
      <c r="G15" s="283" t="s">
        <v>301</v>
      </c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356">
        <v>344</v>
      </c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356" t="s">
        <v>293</v>
      </c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8"/>
      <c r="AY15" s="104">
        <v>208</v>
      </c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353">
        <v>564</v>
      </c>
      <c r="BM15" s="354"/>
      <c r="BN15" s="354"/>
      <c r="BO15" s="354"/>
      <c r="BP15" s="354"/>
      <c r="BQ15" s="354"/>
      <c r="BR15" s="354"/>
      <c r="BS15" s="354"/>
      <c r="BT15" s="354"/>
      <c r="BU15" s="354"/>
      <c r="BV15" s="354"/>
      <c r="BW15" s="355"/>
      <c r="BX15" s="353">
        <f t="shared" si="0"/>
        <v>117312</v>
      </c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5"/>
      <c r="CJ15" s="353">
        <f>BX15</f>
        <v>117312</v>
      </c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5"/>
      <c r="CX15" s="353"/>
      <c r="CY15" s="354"/>
      <c r="CZ15" s="354"/>
      <c r="DA15" s="354"/>
      <c r="DB15" s="354"/>
      <c r="DC15" s="354"/>
      <c r="DD15" s="354"/>
      <c r="DE15" s="354"/>
      <c r="DF15" s="354"/>
      <c r="DG15" s="354"/>
      <c r="DH15" s="354"/>
      <c r="DI15" s="354"/>
      <c r="DJ15" s="354"/>
      <c r="DK15" s="354"/>
      <c r="DL15" s="354"/>
      <c r="DM15" s="355"/>
      <c r="DN15" s="353">
        <v>0</v>
      </c>
      <c r="DO15" s="354"/>
      <c r="DP15" s="354"/>
      <c r="DQ15" s="354"/>
      <c r="DR15" s="354"/>
      <c r="DS15" s="354"/>
      <c r="DT15" s="354"/>
      <c r="DU15" s="354"/>
      <c r="DV15" s="354"/>
      <c r="DW15" s="354"/>
      <c r="DX15" s="355"/>
      <c r="DY15" s="356"/>
      <c r="DZ15" s="136"/>
      <c r="EA15" s="136"/>
      <c r="EB15" s="136"/>
      <c r="EC15" s="136"/>
      <c r="ED15" s="136"/>
      <c r="EE15" s="136"/>
      <c r="EF15" s="136"/>
      <c r="EG15" s="136"/>
      <c r="EH15" s="137"/>
    </row>
    <row r="16" spans="1:138" s="6" customFormat="1" ht="37.5" customHeight="1">
      <c r="A16" s="206"/>
      <c r="B16" s="136"/>
      <c r="C16" s="136"/>
      <c r="D16" s="136"/>
      <c r="E16" s="136"/>
      <c r="F16" s="137"/>
      <c r="G16" s="283" t="s">
        <v>301</v>
      </c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356">
        <v>344</v>
      </c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356" t="s">
        <v>293</v>
      </c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8"/>
      <c r="AY16" s="104">
        <v>13</v>
      </c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353">
        <v>466</v>
      </c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5"/>
      <c r="BX16" s="353">
        <f t="shared" si="0"/>
        <v>6058</v>
      </c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5"/>
      <c r="CJ16" s="353">
        <f>BX16</f>
        <v>6058</v>
      </c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5"/>
      <c r="CX16" s="353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5"/>
      <c r="DN16" s="353">
        <v>0</v>
      </c>
      <c r="DO16" s="354"/>
      <c r="DP16" s="354"/>
      <c r="DQ16" s="354"/>
      <c r="DR16" s="354"/>
      <c r="DS16" s="354"/>
      <c r="DT16" s="354"/>
      <c r="DU16" s="354"/>
      <c r="DV16" s="354"/>
      <c r="DW16" s="354"/>
      <c r="DX16" s="355"/>
      <c r="DY16" s="356"/>
      <c r="DZ16" s="136"/>
      <c r="EA16" s="136"/>
      <c r="EB16" s="136"/>
      <c r="EC16" s="136"/>
      <c r="ED16" s="136"/>
      <c r="EE16" s="136"/>
      <c r="EF16" s="136"/>
      <c r="EG16" s="136"/>
      <c r="EH16" s="137"/>
    </row>
    <row r="17" spans="1:138" s="6" customFormat="1" ht="37.5" customHeight="1">
      <c r="A17" s="206"/>
      <c r="B17" s="136"/>
      <c r="C17" s="136"/>
      <c r="D17" s="136"/>
      <c r="E17" s="136"/>
      <c r="F17" s="137"/>
      <c r="G17" s="283" t="s">
        <v>301</v>
      </c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356">
        <v>344</v>
      </c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356" t="s">
        <v>293</v>
      </c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8"/>
      <c r="AY17" s="104">
        <v>1</v>
      </c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353">
        <v>6764</v>
      </c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5"/>
      <c r="BX17" s="353">
        <f>AY17*BL17</f>
        <v>6764</v>
      </c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5"/>
      <c r="CJ17" s="353">
        <f>BX17</f>
        <v>6764</v>
      </c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4"/>
      <c r="CW17" s="355"/>
      <c r="CX17" s="353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5"/>
      <c r="DN17" s="353">
        <v>0</v>
      </c>
      <c r="DO17" s="354"/>
      <c r="DP17" s="354"/>
      <c r="DQ17" s="354"/>
      <c r="DR17" s="354"/>
      <c r="DS17" s="354"/>
      <c r="DT17" s="354"/>
      <c r="DU17" s="354"/>
      <c r="DV17" s="354"/>
      <c r="DW17" s="354"/>
      <c r="DX17" s="355"/>
      <c r="DY17" s="356"/>
      <c r="DZ17" s="136"/>
      <c r="EA17" s="136"/>
      <c r="EB17" s="136"/>
      <c r="EC17" s="136"/>
      <c r="ED17" s="136"/>
      <c r="EE17" s="136"/>
      <c r="EF17" s="136"/>
      <c r="EG17" s="136"/>
      <c r="EH17" s="137"/>
    </row>
    <row r="18" spans="1:138" s="6" customFormat="1" ht="37.5" customHeight="1">
      <c r="A18" s="206"/>
      <c r="B18" s="35"/>
      <c r="C18" s="35"/>
      <c r="D18" s="35"/>
      <c r="E18" s="35"/>
      <c r="F18" s="36"/>
      <c r="G18" s="283" t="s">
        <v>301</v>
      </c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340">
        <v>344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40" t="s">
        <v>293</v>
      </c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1"/>
      <c r="AY18" s="104">
        <v>25</v>
      </c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353">
        <v>2000</v>
      </c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359"/>
      <c r="BX18" s="353">
        <f>AY18*BL18</f>
        <v>50000</v>
      </c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359"/>
      <c r="CJ18" s="353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359"/>
      <c r="CX18" s="353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359"/>
      <c r="DN18" s="353">
        <f>BX18</f>
        <v>50000</v>
      </c>
      <c r="DO18" s="94"/>
      <c r="DP18" s="94"/>
      <c r="DQ18" s="94"/>
      <c r="DR18" s="94"/>
      <c r="DS18" s="94"/>
      <c r="DT18" s="94"/>
      <c r="DU18" s="94"/>
      <c r="DV18" s="94"/>
      <c r="DW18" s="94"/>
      <c r="DX18" s="359"/>
      <c r="DY18" s="356"/>
      <c r="DZ18" s="35"/>
      <c r="EA18" s="35"/>
      <c r="EB18" s="35"/>
      <c r="EC18" s="35"/>
      <c r="ED18" s="35"/>
      <c r="EE18" s="35"/>
      <c r="EF18" s="35"/>
      <c r="EG18" s="35"/>
      <c r="EH18" s="36"/>
    </row>
    <row r="19" spans="1:138" s="6" customFormat="1" ht="37.5" customHeight="1">
      <c r="A19" s="206"/>
      <c r="B19" s="35"/>
      <c r="C19" s="35"/>
      <c r="D19" s="35"/>
      <c r="E19" s="35"/>
      <c r="F19" s="36"/>
      <c r="G19" s="283" t="s">
        <v>295</v>
      </c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340">
        <v>345</v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40" t="s">
        <v>303</v>
      </c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1"/>
      <c r="AY19" s="104">
        <v>10</v>
      </c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353">
        <v>4022.4</v>
      </c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359"/>
      <c r="BX19" s="353">
        <f t="shared" si="0"/>
        <v>40224</v>
      </c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359"/>
      <c r="CJ19" s="353">
        <f>BX19</f>
        <v>40224</v>
      </c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359"/>
      <c r="CX19" s="353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359"/>
      <c r="DN19" s="353">
        <v>0</v>
      </c>
      <c r="DO19" s="94"/>
      <c r="DP19" s="94"/>
      <c r="DQ19" s="94"/>
      <c r="DR19" s="94"/>
      <c r="DS19" s="94"/>
      <c r="DT19" s="94"/>
      <c r="DU19" s="94"/>
      <c r="DV19" s="94"/>
      <c r="DW19" s="94"/>
      <c r="DX19" s="359"/>
      <c r="DY19" s="356"/>
      <c r="DZ19" s="35"/>
      <c r="EA19" s="35"/>
      <c r="EB19" s="35"/>
      <c r="EC19" s="35"/>
      <c r="ED19" s="35"/>
      <c r="EE19" s="35"/>
      <c r="EF19" s="35"/>
      <c r="EG19" s="35"/>
      <c r="EH19" s="36"/>
    </row>
    <row r="20" spans="1:138" s="6" customFormat="1" ht="37.5" customHeight="1">
      <c r="A20" s="206"/>
      <c r="B20" s="35"/>
      <c r="C20" s="35"/>
      <c r="D20" s="35"/>
      <c r="E20" s="35"/>
      <c r="F20" s="36"/>
      <c r="G20" s="283" t="s">
        <v>295</v>
      </c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340">
        <v>345</v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40" t="s">
        <v>304</v>
      </c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1"/>
      <c r="AY20" s="104">
        <v>9</v>
      </c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353">
        <v>2066</v>
      </c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359"/>
      <c r="BX20" s="353">
        <f t="shared" si="0"/>
        <v>18594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359"/>
      <c r="CJ20" s="353">
        <f>BX20</f>
        <v>18594</v>
      </c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359"/>
      <c r="CX20" s="353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359"/>
      <c r="DN20" s="353">
        <v>0</v>
      </c>
      <c r="DO20" s="94"/>
      <c r="DP20" s="94"/>
      <c r="DQ20" s="94"/>
      <c r="DR20" s="94"/>
      <c r="DS20" s="94"/>
      <c r="DT20" s="94"/>
      <c r="DU20" s="94"/>
      <c r="DV20" s="94"/>
      <c r="DW20" s="94"/>
      <c r="DX20" s="359"/>
      <c r="DY20" s="356"/>
      <c r="DZ20" s="35"/>
      <c r="EA20" s="35"/>
      <c r="EB20" s="35"/>
      <c r="EC20" s="35"/>
      <c r="ED20" s="35"/>
      <c r="EE20" s="35"/>
      <c r="EF20" s="35"/>
      <c r="EG20" s="35"/>
      <c r="EH20" s="36"/>
    </row>
    <row r="21" spans="1:138" s="6" customFormat="1" ht="37.5" customHeight="1">
      <c r="A21" s="206"/>
      <c r="B21" s="35"/>
      <c r="C21" s="35"/>
      <c r="D21" s="35"/>
      <c r="E21" s="35"/>
      <c r="F21" s="36"/>
      <c r="G21" s="283" t="s">
        <v>295</v>
      </c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340">
        <v>345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40" t="s">
        <v>293</v>
      </c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1"/>
      <c r="AY21" s="104">
        <v>144</v>
      </c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353">
        <v>60.235</v>
      </c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359"/>
      <c r="BX21" s="353">
        <f t="shared" si="0"/>
        <v>8673.84</v>
      </c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359"/>
      <c r="CJ21" s="353">
        <f>BX21</f>
        <v>8673.84</v>
      </c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359"/>
      <c r="CX21" s="353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359"/>
      <c r="DN21" s="353">
        <v>0</v>
      </c>
      <c r="DO21" s="94"/>
      <c r="DP21" s="94"/>
      <c r="DQ21" s="94"/>
      <c r="DR21" s="94"/>
      <c r="DS21" s="94"/>
      <c r="DT21" s="94"/>
      <c r="DU21" s="94"/>
      <c r="DV21" s="94"/>
      <c r="DW21" s="94"/>
      <c r="DX21" s="359"/>
      <c r="DY21" s="356"/>
      <c r="DZ21" s="35"/>
      <c r="EA21" s="35"/>
      <c r="EB21" s="35"/>
      <c r="EC21" s="35"/>
      <c r="ED21" s="35"/>
      <c r="EE21" s="35"/>
      <c r="EF21" s="35"/>
      <c r="EG21" s="35"/>
      <c r="EH21" s="36"/>
    </row>
    <row r="22" spans="1:138" s="6" customFormat="1" ht="60" customHeight="1">
      <c r="A22" s="206"/>
      <c r="B22" s="35"/>
      <c r="C22" s="35"/>
      <c r="D22" s="35"/>
      <c r="E22" s="35"/>
      <c r="F22" s="36"/>
      <c r="G22" s="283" t="s">
        <v>295</v>
      </c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340">
        <v>345</v>
      </c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40" t="s">
        <v>293</v>
      </c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1"/>
      <c r="AY22" s="104">
        <v>5</v>
      </c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353">
        <v>4000</v>
      </c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359"/>
      <c r="BX22" s="353">
        <f t="shared" si="0"/>
        <v>20000</v>
      </c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359"/>
      <c r="CJ22" s="353">
        <v>0</v>
      </c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359"/>
      <c r="CX22" s="353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359"/>
      <c r="DN22" s="353">
        <v>20000</v>
      </c>
      <c r="DO22" s="94"/>
      <c r="DP22" s="94"/>
      <c r="DQ22" s="94"/>
      <c r="DR22" s="94"/>
      <c r="DS22" s="94"/>
      <c r="DT22" s="94"/>
      <c r="DU22" s="94"/>
      <c r="DV22" s="94"/>
      <c r="DW22" s="94"/>
      <c r="DX22" s="359"/>
      <c r="DY22" s="356"/>
      <c r="DZ22" s="35"/>
      <c r="EA22" s="35"/>
      <c r="EB22" s="35"/>
      <c r="EC22" s="35"/>
      <c r="ED22" s="35"/>
      <c r="EE22" s="35"/>
      <c r="EF22" s="35"/>
      <c r="EG22" s="35"/>
      <c r="EH22" s="36"/>
    </row>
    <row r="23" spans="1:138" s="6" customFormat="1" ht="60" customHeight="1">
      <c r="A23" s="206"/>
      <c r="B23" s="35"/>
      <c r="C23" s="35"/>
      <c r="D23" s="35"/>
      <c r="E23" s="35"/>
      <c r="F23" s="36"/>
      <c r="G23" s="362" t="s">
        <v>306</v>
      </c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40">
        <v>346</v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40" t="s">
        <v>293</v>
      </c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1"/>
      <c r="AY23" s="104">
        <v>40</v>
      </c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353">
        <v>2500</v>
      </c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359"/>
      <c r="BX23" s="353">
        <f t="shared" si="0"/>
        <v>100000</v>
      </c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359"/>
      <c r="CJ23" s="353">
        <f aca="true" t="shared" si="1" ref="CJ23:CJ35">BX23</f>
        <v>100000</v>
      </c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359"/>
      <c r="CX23" s="353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359"/>
      <c r="DN23" s="353">
        <v>0</v>
      </c>
      <c r="DO23" s="94"/>
      <c r="DP23" s="94"/>
      <c r="DQ23" s="94"/>
      <c r="DR23" s="94"/>
      <c r="DS23" s="94"/>
      <c r="DT23" s="94"/>
      <c r="DU23" s="94"/>
      <c r="DV23" s="94"/>
      <c r="DW23" s="94"/>
      <c r="DX23" s="359"/>
      <c r="DY23" s="356"/>
      <c r="DZ23" s="35"/>
      <c r="EA23" s="35"/>
      <c r="EB23" s="35"/>
      <c r="EC23" s="35"/>
      <c r="ED23" s="35"/>
      <c r="EE23" s="35"/>
      <c r="EF23" s="35"/>
      <c r="EG23" s="35"/>
      <c r="EH23" s="36"/>
    </row>
    <row r="24" spans="1:138" s="6" customFormat="1" ht="60" customHeight="1">
      <c r="A24" s="206"/>
      <c r="B24" s="35"/>
      <c r="C24" s="35"/>
      <c r="D24" s="35"/>
      <c r="E24" s="35"/>
      <c r="F24" s="36"/>
      <c r="G24" s="362" t="s">
        <v>305</v>
      </c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40">
        <v>346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40" t="s">
        <v>293</v>
      </c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1"/>
      <c r="AY24" s="104">
        <v>600</v>
      </c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353">
        <v>200</v>
      </c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359"/>
      <c r="BX24" s="353">
        <f t="shared" si="0"/>
        <v>120000</v>
      </c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359"/>
      <c r="CJ24" s="353">
        <f t="shared" si="1"/>
        <v>120000</v>
      </c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359"/>
      <c r="CX24" s="353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359"/>
      <c r="DN24" s="353">
        <v>0</v>
      </c>
      <c r="DO24" s="94"/>
      <c r="DP24" s="94"/>
      <c r="DQ24" s="94"/>
      <c r="DR24" s="94"/>
      <c r="DS24" s="94"/>
      <c r="DT24" s="94"/>
      <c r="DU24" s="94"/>
      <c r="DV24" s="94"/>
      <c r="DW24" s="94"/>
      <c r="DX24" s="359"/>
      <c r="DY24" s="356"/>
      <c r="DZ24" s="35"/>
      <c r="EA24" s="35"/>
      <c r="EB24" s="35"/>
      <c r="EC24" s="35"/>
      <c r="ED24" s="35"/>
      <c r="EE24" s="35"/>
      <c r="EF24" s="35"/>
      <c r="EG24" s="35"/>
      <c r="EH24" s="36"/>
    </row>
    <row r="25" spans="1:138" s="6" customFormat="1" ht="60" customHeight="1">
      <c r="A25" s="206"/>
      <c r="B25" s="35"/>
      <c r="C25" s="35"/>
      <c r="D25" s="35"/>
      <c r="E25" s="35"/>
      <c r="F25" s="36"/>
      <c r="G25" s="362" t="s">
        <v>339</v>
      </c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40">
        <v>346</v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40" t="s">
        <v>293</v>
      </c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1"/>
      <c r="AY25" s="104">
        <v>2400</v>
      </c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353">
        <v>100</v>
      </c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359"/>
      <c r="BX25" s="353">
        <f t="shared" si="0"/>
        <v>240000</v>
      </c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359"/>
      <c r="CJ25" s="353">
        <v>205000</v>
      </c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5"/>
      <c r="CX25" s="353">
        <v>35000</v>
      </c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359"/>
      <c r="DN25" s="353">
        <v>0</v>
      </c>
      <c r="DO25" s="94"/>
      <c r="DP25" s="94"/>
      <c r="DQ25" s="94"/>
      <c r="DR25" s="94"/>
      <c r="DS25" s="94"/>
      <c r="DT25" s="94"/>
      <c r="DU25" s="94"/>
      <c r="DV25" s="94"/>
      <c r="DW25" s="94"/>
      <c r="DX25" s="359"/>
      <c r="DY25" s="356"/>
      <c r="DZ25" s="35"/>
      <c r="EA25" s="35"/>
      <c r="EB25" s="35"/>
      <c r="EC25" s="35"/>
      <c r="ED25" s="35"/>
      <c r="EE25" s="35"/>
      <c r="EF25" s="35"/>
      <c r="EG25" s="35"/>
      <c r="EH25" s="36"/>
    </row>
    <row r="26" spans="1:138" s="6" customFormat="1" ht="60" customHeight="1">
      <c r="A26" s="206"/>
      <c r="B26" s="35"/>
      <c r="C26" s="35"/>
      <c r="D26" s="35"/>
      <c r="E26" s="35"/>
      <c r="F26" s="36"/>
      <c r="G26" s="362" t="s">
        <v>339</v>
      </c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40">
        <v>346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40" t="s">
        <v>293</v>
      </c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1"/>
      <c r="AY26" s="104">
        <v>1</v>
      </c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353">
        <v>1944</v>
      </c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359"/>
      <c r="BX26" s="353">
        <f>AY26*BL26</f>
        <v>1944</v>
      </c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359"/>
      <c r="CJ26" s="353">
        <v>1944</v>
      </c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5"/>
      <c r="CX26" s="353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359"/>
      <c r="DN26" s="353">
        <v>0</v>
      </c>
      <c r="DO26" s="94"/>
      <c r="DP26" s="94"/>
      <c r="DQ26" s="94"/>
      <c r="DR26" s="94"/>
      <c r="DS26" s="94"/>
      <c r="DT26" s="94"/>
      <c r="DU26" s="94"/>
      <c r="DV26" s="94"/>
      <c r="DW26" s="94"/>
      <c r="DX26" s="359"/>
      <c r="DY26" s="356"/>
      <c r="DZ26" s="35"/>
      <c r="EA26" s="35"/>
      <c r="EB26" s="35"/>
      <c r="EC26" s="35"/>
      <c r="ED26" s="35"/>
      <c r="EE26" s="35"/>
      <c r="EF26" s="35"/>
      <c r="EG26" s="35"/>
      <c r="EH26" s="36"/>
    </row>
    <row r="27" spans="1:138" s="6" customFormat="1" ht="60" customHeight="1">
      <c r="A27" s="206"/>
      <c r="B27" s="35"/>
      <c r="C27" s="35"/>
      <c r="D27" s="35"/>
      <c r="E27" s="35"/>
      <c r="F27" s="36"/>
      <c r="G27" s="362" t="s">
        <v>307</v>
      </c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40">
        <v>346</v>
      </c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40" t="s">
        <v>293</v>
      </c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1"/>
      <c r="AY27" s="104">
        <v>350</v>
      </c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353">
        <v>100</v>
      </c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359"/>
      <c r="BX27" s="353">
        <f>AY27*BL27</f>
        <v>35000</v>
      </c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359"/>
      <c r="CJ27" s="353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359"/>
      <c r="CX27" s="353">
        <v>35000</v>
      </c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359"/>
      <c r="DN27" s="353">
        <v>0</v>
      </c>
      <c r="DO27" s="94"/>
      <c r="DP27" s="94"/>
      <c r="DQ27" s="94"/>
      <c r="DR27" s="94"/>
      <c r="DS27" s="94"/>
      <c r="DT27" s="94"/>
      <c r="DU27" s="94"/>
      <c r="DV27" s="94"/>
      <c r="DW27" s="94"/>
      <c r="DX27" s="359"/>
      <c r="DY27" s="356"/>
      <c r="DZ27" s="35"/>
      <c r="EA27" s="35"/>
      <c r="EB27" s="35"/>
      <c r="EC27" s="35"/>
      <c r="ED27" s="35"/>
      <c r="EE27" s="35"/>
      <c r="EF27" s="35"/>
      <c r="EG27" s="35"/>
      <c r="EH27" s="36"/>
    </row>
    <row r="28" spans="1:138" s="6" customFormat="1" ht="57" customHeight="1">
      <c r="A28" s="206"/>
      <c r="B28" s="35"/>
      <c r="C28" s="35"/>
      <c r="D28" s="35"/>
      <c r="E28" s="35"/>
      <c r="F28" s="36"/>
      <c r="G28" s="362" t="s">
        <v>307</v>
      </c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40">
        <v>346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40" t="s">
        <v>293</v>
      </c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1"/>
      <c r="AY28" s="104">
        <v>1600</v>
      </c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353">
        <v>150</v>
      </c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359"/>
      <c r="BX28" s="353">
        <f t="shared" si="0"/>
        <v>240000</v>
      </c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359"/>
      <c r="CJ28" s="353">
        <f t="shared" si="1"/>
        <v>240000</v>
      </c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359"/>
      <c r="CX28" s="353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359"/>
      <c r="DN28" s="353">
        <v>0</v>
      </c>
      <c r="DO28" s="94"/>
      <c r="DP28" s="94"/>
      <c r="DQ28" s="94"/>
      <c r="DR28" s="94"/>
      <c r="DS28" s="94"/>
      <c r="DT28" s="94"/>
      <c r="DU28" s="94"/>
      <c r="DV28" s="94"/>
      <c r="DW28" s="94"/>
      <c r="DX28" s="359"/>
      <c r="DY28" s="356"/>
      <c r="DZ28" s="35"/>
      <c r="EA28" s="35"/>
      <c r="EB28" s="35"/>
      <c r="EC28" s="35"/>
      <c r="ED28" s="35"/>
      <c r="EE28" s="35"/>
      <c r="EF28" s="35"/>
      <c r="EG28" s="35"/>
      <c r="EH28" s="36"/>
    </row>
    <row r="29" spans="1:138" s="6" customFormat="1" ht="57" customHeight="1">
      <c r="A29" s="206"/>
      <c r="B29" s="35"/>
      <c r="C29" s="35"/>
      <c r="D29" s="35"/>
      <c r="E29" s="35"/>
      <c r="F29" s="36"/>
      <c r="G29" s="362" t="s">
        <v>308</v>
      </c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40">
        <v>346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40" t="s">
        <v>293</v>
      </c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1"/>
      <c r="AY29" s="104">
        <v>140</v>
      </c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353">
        <v>500</v>
      </c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359"/>
      <c r="BX29" s="353">
        <f t="shared" si="0"/>
        <v>70000</v>
      </c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359"/>
      <c r="CJ29" s="353">
        <f t="shared" si="1"/>
        <v>70000</v>
      </c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359"/>
      <c r="CX29" s="353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359"/>
      <c r="DN29" s="353">
        <v>0</v>
      </c>
      <c r="DO29" s="94"/>
      <c r="DP29" s="94"/>
      <c r="DQ29" s="94"/>
      <c r="DR29" s="94"/>
      <c r="DS29" s="94"/>
      <c r="DT29" s="94"/>
      <c r="DU29" s="94"/>
      <c r="DV29" s="94"/>
      <c r="DW29" s="94"/>
      <c r="DX29" s="359"/>
      <c r="DY29" s="356"/>
      <c r="DZ29" s="35"/>
      <c r="EA29" s="35"/>
      <c r="EB29" s="35"/>
      <c r="EC29" s="35"/>
      <c r="ED29" s="35"/>
      <c r="EE29" s="35"/>
      <c r="EF29" s="35"/>
      <c r="EG29" s="35"/>
      <c r="EH29" s="36"/>
    </row>
    <row r="30" spans="1:138" s="6" customFormat="1" ht="74.25" customHeight="1">
      <c r="A30" s="206"/>
      <c r="B30" s="35"/>
      <c r="C30" s="35"/>
      <c r="D30" s="35"/>
      <c r="E30" s="35"/>
      <c r="F30" s="36"/>
      <c r="G30" s="362" t="s">
        <v>308</v>
      </c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40">
        <v>346</v>
      </c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40" t="s">
        <v>302</v>
      </c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1"/>
      <c r="AY30" s="104">
        <v>4</v>
      </c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353">
        <v>1402.08</v>
      </c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359"/>
      <c r="BX30" s="353">
        <f t="shared" si="0"/>
        <v>5608.32</v>
      </c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359"/>
      <c r="CJ30" s="353">
        <f t="shared" si="1"/>
        <v>5608.32</v>
      </c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359"/>
      <c r="CX30" s="353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359"/>
      <c r="DN30" s="353">
        <v>0</v>
      </c>
      <c r="DO30" s="94"/>
      <c r="DP30" s="94"/>
      <c r="DQ30" s="94"/>
      <c r="DR30" s="94"/>
      <c r="DS30" s="94"/>
      <c r="DT30" s="94"/>
      <c r="DU30" s="94"/>
      <c r="DV30" s="94"/>
      <c r="DW30" s="94"/>
      <c r="DX30" s="359"/>
      <c r="DY30" s="356"/>
      <c r="DZ30" s="35"/>
      <c r="EA30" s="35"/>
      <c r="EB30" s="35"/>
      <c r="EC30" s="35"/>
      <c r="ED30" s="35"/>
      <c r="EE30" s="35"/>
      <c r="EF30" s="35"/>
      <c r="EG30" s="35"/>
      <c r="EH30" s="36"/>
    </row>
    <row r="31" spans="1:138" s="6" customFormat="1" ht="74.25" customHeight="1">
      <c r="A31" s="206"/>
      <c r="B31" s="35"/>
      <c r="C31" s="35"/>
      <c r="D31" s="35"/>
      <c r="E31" s="35"/>
      <c r="F31" s="36"/>
      <c r="G31" s="283" t="s">
        <v>338</v>
      </c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340">
        <v>349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40" t="s">
        <v>293</v>
      </c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1"/>
      <c r="AY31" s="104">
        <v>1516</v>
      </c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353">
        <v>1000</v>
      </c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359"/>
      <c r="BX31" s="353">
        <f>AY31*BL31</f>
        <v>1516000</v>
      </c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359"/>
      <c r="CJ31" s="353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359"/>
      <c r="CX31" s="353">
        <v>1516000</v>
      </c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359"/>
      <c r="DN31" s="353">
        <v>0</v>
      </c>
      <c r="DO31" s="94"/>
      <c r="DP31" s="94"/>
      <c r="DQ31" s="94"/>
      <c r="DR31" s="94"/>
      <c r="DS31" s="94"/>
      <c r="DT31" s="94"/>
      <c r="DU31" s="94"/>
      <c r="DV31" s="94"/>
      <c r="DW31" s="94"/>
      <c r="DX31" s="359"/>
      <c r="DY31" s="356"/>
      <c r="DZ31" s="35"/>
      <c r="EA31" s="35"/>
      <c r="EB31" s="35"/>
      <c r="EC31" s="35"/>
      <c r="ED31" s="35"/>
      <c r="EE31" s="35"/>
      <c r="EF31" s="35"/>
      <c r="EG31" s="35"/>
      <c r="EH31" s="36"/>
    </row>
    <row r="32" spans="1:138" s="6" customFormat="1" ht="37.5" customHeight="1">
      <c r="A32" s="206"/>
      <c r="B32" s="35"/>
      <c r="C32" s="35"/>
      <c r="D32" s="35"/>
      <c r="E32" s="35"/>
      <c r="F32" s="36"/>
      <c r="G32" s="283" t="s">
        <v>340</v>
      </c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340">
        <v>349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40" t="s">
        <v>293</v>
      </c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1"/>
      <c r="AY32" s="104">
        <v>44671</v>
      </c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353">
        <v>400</v>
      </c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359"/>
      <c r="BX32" s="353">
        <f>AY32*BL32</f>
        <v>17868400</v>
      </c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359"/>
      <c r="CJ32" s="353">
        <f>BX32</f>
        <v>17868400</v>
      </c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359"/>
      <c r="CX32" s="353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359"/>
      <c r="DN32" s="353">
        <v>0</v>
      </c>
      <c r="DO32" s="94"/>
      <c r="DP32" s="94"/>
      <c r="DQ32" s="94"/>
      <c r="DR32" s="94"/>
      <c r="DS32" s="94"/>
      <c r="DT32" s="94"/>
      <c r="DU32" s="94"/>
      <c r="DV32" s="94"/>
      <c r="DW32" s="94"/>
      <c r="DX32" s="359"/>
      <c r="DY32" s="356"/>
      <c r="DZ32" s="35"/>
      <c r="EA32" s="35"/>
      <c r="EB32" s="35"/>
      <c r="EC32" s="35"/>
      <c r="ED32" s="35"/>
      <c r="EE32" s="35"/>
      <c r="EF32" s="35"/>
      <c r="EG32" s="35"/>
      <c r="EH32" s="36"/>
    </row>
    <row r="33" spans="1:138" s="6" customFormat="1" ht="37.5" customHeight="1">
      <c r="A33" s="206"/>
      <c r="B33" s="136"/>
      <c r="C33" s="136"/>
      <c r="D33" s="136"/>
      <c r="E33" s="136"/>
      <c r="F33" s="137"/>
      <c r="G33" s="283" t="s">
        <v>349</v>
      </c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356">
        <v>349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356" t="s">
        <v>293</v>
      </c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8"/>
      <c r="AY33" s="104">
        <v>43</v>
      </c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353">
        <v>1000</v>
      </c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5"/>
      <c r="BX33" s="353">
        <f>AY33*BL33</f>
        <v>43000</v>
      </c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5"/>
      <c r="CJ33" s="353"/>
      <c r="CK33" s="354"/>
      <c r="CL33" s="354"/>
      <c r="CM33" s="354"/>
      <c r="CN33" s="354"/>
      <c r="CO33" s="354"/>
      <c r="CP33" s="354"/>
      <c r="CQ33" s="354"/>
      <c r="CR33" s="354"/>
      <c r="CS33" s="354"/>
      <c r="CT33" s="354"/>
      <c r="CU33" s="354"/>
      <c r="CV33" s="354"/>
      <c r="CW33" s="355"/>
      <c r="CX33" s="353"/>
      <c r="CY33" s="354"/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5"/>
      <c r="DN33" s="353">
        <f>BX33</f>
        <v>43000</v>
      </c>
      <c r="DO33" s="354"/>
      <c r="DP33" s="354"/>
      <c r="DQ33" s="354"/>
      <c r="DR33" s="354"/>
      <c r="DS33" s="354"/>
      <c r="DT33" s="354"/>
      <c r="DU33" s="354"/>
      <c r="DV33" s="354"/>
      <c r="DW33" s="354"/>
      <c r="DX33" s="355"/>
      <c r="DY33" s="356"/>
      <c r="DZ33" s="136"/>
      <c r="EA33" s="136"/>
      <c r="EB33" s="136"/>
      <c r="EC33" s="136"/>
      <c r="ED33" s="136"/>
      <c r="EE33" s="136"/>
      <c r="EF33" s="136"/>
      <c r="EG33" s="136"/>
      <c r="EH33" s="137"/>
    </row>
    <row r="34" spans="1:138" s="6" customFormat="1" ht="37.5" customHeight="1">
      <c r="A34" s="206"/>
      <c r="B34" s="136"/>
      <c r="C34" s="136"/>
      <c r="D34" s="136"/>
      <c r="E34" s="136"/>
      <c r="F34" s="137"/>
      <c r="G34" s="283" t="s">
        <v>349</v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356">
        <v>349</v>
      </c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356" t="s">
        <v>293</v>
      </c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8"/>
      <c r="AY34" s="104">
        <v>20</v>
      </c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353">
        <v>800</v>
      </c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5"/>
      <c r="BX34" s="353">
        <f>AY34*BL34</f>
        <v>16000</v>
      </c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5"/>
      <c r="CJ34" s="353"/>
      <c r="CK34" s="354"/>
      <c r="CL34" s="354"/>
      <c r="CM34" s="354"/>
      <c r="CN34" s="354"/>
      <c r="CO34" s="354"/>
      <c r="CP34" s="354"/>
      <c r="CQ34" s="354"/>
      <c r="CR34" s="354"/>
      <c r="CS34" s="354"/>
      <c r="CT34" s="354"/>
      <c r="CU34" s="354"/>
      <c r="CV34" s="354"/>
      <c r="CW34" s="355"/>
      <c r="CX34" s="353"/>
      <c r="CY34" s="354"/>
      <c r="CZ34" s="354"/>
      <c r="DA34" s="354"/>
      <c r="DB34" s="354"/>
      <c r="DC34" s="354"/>
      <c r="DD34" s="354"/>
      <c r="DE34" s="354"/>
      <c r="DF34" s="354"/>
      <c r="DG34" s="354"/>
      <c r="DH34" s="354"/>
      <c r="DI34" s="354"/>
      <c r="DJ34" s="354"/>
      <c r="DK34" s="354"/>
      <c r="DL34" s="354"/>
      <c r="DM34" s="355"/>
      <c r="DN34" s="353">
        <f>BX34</f>
        <v>16000</v>
      </c>
      <c r="DO34" s="354"/>
      <c r="DP34" s="354"/>
      <c r="DQ34" s="354"/>
      <c r="DR34" s="354"/>
      <c r="DS34" s="354"/>
      <c r="DT34" s="354"/>
      <c r="DU34" s="354"/>
      <c r="DV34" s="354"/>
      <c r="DW34" s="354"/>
      <c r="DX34" s="355"/>
      <c r="DY34" s="356"/>
      <c r="DZ34" s="136"/>
      <c r="EA34" s="136"/>
      <c r="EB34" s="136"/>
      <c r="EC34" s="136"/>
      <c r="ED34" s="136"/>
      <c r="EE34" s="136"/>
      <c r="EF34" s="136"/>
      <c r="EG34" s="136"/>
      <c r="EH34" s="137"/>
    </row>
    <row r="35" spans="1:138" s="6" customFormat="1" ht="42.75" customHeight="1">
      <c r="A35" s="206"/>
      <c r="B35" s="35"/>
      <c r="C35" s="35"/>
      <c r="D35" s="35"/>
      <c r="E35" s="35"/>
      <c r="F35" s="36"/>
      <c r="G35" s="283" t="s">
        <v>337</v>
      </c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340">
        <v>349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40" t="s">
        <v>293</v>
      </c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1"/>
      <c r="AY35" s="104">
        <v>160</v>
      </c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353">
        <v>101.4</v>
      </c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359"/>
      <c r="BX35" s="353">
        <f t="shared" si="0"/>
        <v>16224</v>
      </c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359"/>
      <c r="CJ35" s="353">
        <f t="shared" si="1"/>
        <v>16224</v>
      </c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359"/>
      <c r="CX35" s="353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359"/>
      <c r="DN35" s="353">
        <v>0</v>
      </c>
      <c r="DO35" s="94"/>
      <c r="DP35" s="94"/>
      <c r="DQ35" s="94"/>
      <c r="DR35" s="94"/>
      <c r="DS35" s="94"/>
      <c r="DT35" s="94"/>
      <c r="DU35" s="94"/>
      <c r="DV35" s="94"/>
      <c r="DW35" s="94"/>
      <c r="DX35" s="359"/>
      <c r="DY35" s="356"/>
      <c r="DZ35" s="35"/>
      <c r="EA35" s="35"/>
      <c r="EB35" s="35"/>
      <c r="EC35" s="35"/>
      <c r="ED35" s="35"/>
      <c r="EE35" s="35"/>
      <c r="EF35" s="35"/>
      <c r="EG35" s="35"/>
      <c r="EH35" s="36"/>
    </row>
    <row r="36" spans="1:138" ht="39.75" customHeight="1">
      <c r="A36" s="206"/>
      <c r="B36" s="35"/>
      <c r="C36" s="35"/>
      <c r="D36" s="35"/>
      <c r="E36" s="35"/>
      <c r="F36" s="36"/>
      <c r="G36" s="283" t="s">
        <v>296</v>
      </c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340">
        <v>346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40" t="s">
        <v>293</v>
      </c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1"/>
      <c r="AY36" s="104">
        <v>1000</v>
      </c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353">
        <v>614</v>
      </c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359"/>
      <c r="BX36" s="353">
        <f t="shared" si="0"/>
        <v>614000</v>
      </c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359"/>
      <c r="CJ36" s="353">
        <v>0</v>
      </c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359"/>
      <c r="CX36" s="353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359"/>
      <c r="DN36" s="353">
        <v>614000</v>
      </c>
      <c r="DO36" s="94"/>
      <c r="DP36" s="94"/>
      <c r="DQ36" s="94"/>
      <c r="DR36" s="94"/>
      <c r="DS36" s="94"/>
      <c r="DT36" s="94"/>
      <c r="DU36" s="94"/>
      <c r="DV36" s="94"/>
      <c r="DW36" s="94"/>
      <c r="DX36" s="359"/>
      <c r="DY36" s="356"/>
      <c r="DZ36" s="35"/>
      <c r="EA36" s="35"/>
      <c r="EB36" s="35"/>
      <c r="EC36" s="35"/>
      <c r="ED36" s="35"/>
      <c r="EE36" s="35"/>
      <c r="EF36" s="35"/>
      <c r="EG36" s="35"/>
      <c r="EH36" s="36"/>
    </row>
    <row r="37" spans="1:138" ht="15">
      <c r="A37" s="332" t="s">
        <v>17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75"/>
      <c r="BX37" s="376">
        <f>SUM(BX8:CI36)</f>
        <v>27427940.08</v>
      </c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  <c r="CI37" s="378"/>
      <c r="CJ37" s="376">
        <f>SUM(CJ8:CW36)</f>
        <v>19867764.08</v>
      </c>
      <c r="CK37" s="379"/>
      <c r="CL37" s="379"/>
      <c r="CM37" s="379"/>
      <c r="CN37" s="379"/>
      <c r="CO37" s="379"/>
      <c r="CP37" s="379"/>
      <c r="CQ37" s="379"/>
      <c r="CR37" s="379"/>
      <c r="CS37" s="379"/>
      <c r="CT37" s="379"/>
      <c r="CU37" s="379"/>
      <c r="CV37" s="379"/>
      <c r="CW37" s="380"/>
      <c r="CX37" s="376">
        <f>SUM(CX8:DM36)</f>
        <v>1616000</v>
      </c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79"/>
      <c r="DJ37" s="379"/>
      <c r="DK37" s="379"/>
      <c r="DL37" s="379"/>
      <c r="DM37" s="380"/>
      <c r="DN37" s="287">
        <f>SUM(DN8:DX36)</f>
        <v>5944176</v>
      </c>
      <c r="DO37" s="288"/>
      <c r="DP37" s="288"/>
      <c r="DQ37" s="288"/>
      <c r="DR37" s="288"/>
      <c r="DS37" s="288"/>
      <c r="DT37" s="288"/>
      <c r="DU37" s="288"/>
      <c r="DV37" s="288"/>
      <c r="DW37" s="288"/>
      <c r="DX37" s="289"/>
      <c r="DY37" s="339"/>
      <c r="DZ37" s="290"/>
      <c r="EA37" s="290"/>
      <c r="EB37" s="290"/>
      <c r="EC37" s="290"/>
      <c r="ED37" s="290"/>
      <c r="EE37" s="290"/>
      <c r="EF37" s="290"/>
      <c r="EG37" s="290"/>
      <c r="EH37" s="291"/>
    </row>
  </sheetData>
  <sheetProtection/>
  <mergeCells count="370">
    <mergeCell ref="CX24:DM24"/>
    <mergeCell ref="DN24:DX24"/>
    <mergeCell ref="BX30:CI30"/>
    <mergeCell ref="CJ30:CW30"/>
    <mergeCell ref="CJ27:CW27"/>
    <mergeCell ref="AY25:BK25"/>
    <mergeCell ref="CJ25:CW25"/>
    <mergeCell ref="CX25:DM25"/>
    <mergeCell ref="BL25:BW25"/>
    <mergeCell ref="DN25:DX25"/>
    <mergeCell ref="AL28:AX28"/>
    <mergeCell ref="AY28:BK28"/>
    <mergeCell ref="BL28:BW28"/>
    <mergeCell ref="BX28:CI28"/>
    <mergeCell ref="CJ28:CW28"/>
    <mergeCell ref="DN30:DX30"/>
    <mergeCell ref="AY30:BK30"/>
    <mergeCell ref="BL30:BW30"/>
    <mergeCell ref="DY24:EH24"/>
    <mergeCell ref="DN29:DX29"/>
    <mergeCell ref="DN35:DX35"/>
    <mergeCell ref="DY23:EH23"/>
    <mergeCell ref="DY29:EH29"/>
    <mergeCell ref="DY35:EH35"/>
    <mergeCell ref="DY30:EH30"/>
    <mergeCell ref="DN28:DX28"/>
    <mergeCell ref="DY28:EH28"/>
    <mergeCell ref="DY27:EH27"/>
    <mergeCell ref="G24:W24"/>
    <mergeCell ref="G28:W28"/>
    <mergeCell ref="X24:AK24"/>
    <mergeCell ref="BX29:CI29"/>
    <mergeCell ref="AL29:AX29"/>
    <mergeCell ref="A29:F29"/>
    <mergeCell ref="BL24:BW24"/>
    <mergeCell ref="BX24:CI24"/>
    <mergeCell ref="AY29:BK29"/>
    <mergeCell ref="BX27:CI27"/>
    <mergeCell ref="BX35:CI35"/>
    <mergeCell ref="CJ23:CW23"/>
    <mergeCell ref="CJ29:CW29"/>
    <mergeCell ref="CJ35:CW35"/>
    <mergeCell ref="CX23:DM23"/>
    <mergeCell ref="CX29:DM29"/>
    <mergeCell ref="CX35:DM35"/>
    <mergeCell ref="CX30:DM30"/>
    <mergeCell ref="CX28:DM28"/>
    <mergeCell ref="CJ24:CW24"/>
    <mergeCell ref="AY35:BK35"/>
    <mergeCell ref="AL35:AX35"/>
    <mergeCell ref="BL23:BW23"/>
    <mergeCell ref="BL29:BW29"/>
    <mergeCell ref="BL35:BW35"/>
    <mergeCell ref="AL24:AX24"/>
    <mergeCell ref="AY24:BK24"/>
    <mergeCell ref="BL27:BW27"/>
    <mergeCell ref="BL32:BW32"/>
    <mergeCell ref="BL26:BW26"/>
    <mergeCell ref="A35:F35"/>
    <mergeCell ref="G23:W23"/>
    <mergeCell ref="G29:W29"/>
    <mergeCell ref="G35:W35"/>
    <mergeCell ref="X23:AK23"/>
    <mergeCell ref="X29:AK29"/>
    <mergeCell ref="X35:AK35"/>
    <mergeCell ref="X28:AK28"/>
    <mergeCell ref="A24:F24"/>
    <mergeCell ref="A28:F28"/>
    <mergeCell ref="A23:F23"/>
    <mergeCell ref="AL23:AX23"/>
    <mergeCell ref="BX23:CI23"/>
    <mergeCell ref="DN23:DX23"/>
    <mergeCell ref="DN19:DX19"/>
    <mergeCell ref="AY23:BK23"/>
    <mergeCell ref="BL21:BW21"/>
    <mergeCell ref="BX21:CI21"/>
    <mergeCell ref="CJ21:CW21"/>
    <mergeCell ref="CX21:DM21"/>
    <mergeCell ref="DN21:DX21"/>
    <mergeCell ref="DY19:EH19"/>
    <mergeCell ref="DY20:EH20"/>
    <mergeCell ref="DY21:EH21"/>
    <mergeCell ref="CJ19:CW19"/>
    <mergeCell ref="CJ20:CW20"/>
    <mergeCell ref="CX19:DM19"/>
    <mergeCell ref="CX20:DM20"/>
    <mergeCell ref="DN20:DX20"/>
    <mergeCell ref="A21:F21"/>
    <mergeCell ref="G21:W21"/>
    <mergeCell ref="X21:AK21"/>
    <mergeCell ref="AL21:AX21"/>
    <mergeCell ref="AY21:BK21"/>
    <mergeCell ref="AL19:AX19"/>
    <mergeCell ref="AL20:AX20"/>
    <mergeCell ref="AY19:BK19"/>
    <mergeCell ref="AY20:BK20"/>
    <mergeCell ref="A19:F19"/>
    <mergeCell ref="BL20:BW20"/>
    <mergeCell ref="DN13:DX13"/>
    <mergeCell ref="DN14:DX14"/>
    <mergeCell ref="DY13:EH13"/>
    <mergeCell ref="DY14:EH14"/>
    <mergeCell ref="CJ13:CW13"/>
    <mergeCell ref="CJ14:CW14"/>
    <mergeCell ref="CX13:DM13"/>
    <mergeCell ref="CX14:DM14"/>
    <mergeCell ref="A20:F20"/>
    <mergeCell ref="G19:W19"/>
    <mergeCell ref="G20:W20"/>
    <mergeCell ref="X19:AK19"/>
    <mergeCell ref="X20:AK20"/>
    <mergeCell ref="BX13:CI13"/>
    <mergeCell ref="BX14:CI14"/>
    <mergeCell ref="A13:F13"/>
    <mergeCell ref="A14:F14"/>
    <mergeCell ref="X13:AK13"/>
    <mergeCell ref="X14:AK14"/>
    <mergeCell ref="AL13:AX13"/>
    <mergeCell ref="AL14:AX14"/>
    <mergeCell ref="CJ12:CW12"/>
    <mergeCell ref="CX12:DM12"/>
    <mergeCell ref="DN12:DX12"/>
    <mergeCell ref="AY12:BK12"/>
    <mergeCell ref="BL12:BW12"/>
    <mergeCell ref="BX12:CI12"/>
    <mergeCell ref="DY12:EH12"/>
    <mergeCell ref="G13:W13"/>
    <mergeCell ref="G14:W14"/>
    <mergeCell ref="AY13:BK13"/>
    <mergeCell ref="AY14:BK14"/>
    <mergeCell ref="BL13:BW13"/>
    <mergeCell ref="BL14:BW14"/>
    <mergeCell ref="G12:W12"/>
    <mergeCell ref="X12:AK12"/>
    <mergeCell ref="AL12:AX12"/>
    <mergeCell ref="DY37:EH37"/>
    <mergeCell ref="BX8:CI8"/>
    <mergeCell ref="CJ8:CW8"/>
    <mergeCell ref="CX8:DM8"/>
    <mergeCell ref="DN8:DX8"/>
    <mergeCell ref="DY8:EH8"/>
    <mergeCell ref="BX11:CI11"/>
    <mergeCell ref="CJ11:CW11"/>
    <mergeCell ref="CX11:DM11"/>
    <mergeCell ref="DN11:DX11"/>
    <mergeCell ref="A37:BW37"/>
    <mergeCell ref="BX37:CI37"/>
    <mergeCell ref="CJ37:CW37"/>
    <mergeCell ref="CX37:DM37"/>
    <mergeCell ref="DN37:DX37"/>
    <mergeCell ref="A8:F8"/>
    <mergeCell ref="G8:W8"/>
    <mergeCell ref="X8:AK8"/>
    <mergeCell ref="AL8:AX8"/>
    <mergeCell ref="AY8:BK8"/>
    <mergeCell ref="BL8:BW8"/>
    <mergeCell ref="BL7:BW7"/>
    <mergeCell ref="BX7:CI7"/>
    <mergeCell ref="CJ7:CW7"/>
    <mergeCell ref="CX7:DM7"/>
    <mergeCell ref="DN7:DX7"/>
    <mergeCell ref="DY7:EH7"/>
    <mergeCell ref="BX6:CI6"/>
    <mergeCell ref="CJ6:CW6"/>
    <mergeCell ref="CX6:DM6"/>
    <mergeCell ref="DN6:DX6"/>
    <mergeCell ref="DY6:EH6"/>
    <mergeCell ref="DY5:EH5"/>
    <mergeCell ref="A6:F6"/>
    <mergeCell ref="G6:W6"/>
    <mergeCell ref="X6:AK6"/>
    <mergeCell ref="AL6:AX6"/>
    <mergeCell ref="AY6:BK6"/>
    <mergeCell ref="BL6:BW6"/>
    <mergeCell ref="CJ5:CW5"/>
    <mergeCell ref="CX5:DM5"/>
    <mergeCell ref="DN5:DX5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3:DM4"/>
    <mergeCell ref="A3:F4"/>
    <mergeCell ref="G3:W4"/>
    <mergeCell ref="X3:AK4"/>
    <mergeCell ref="AL3:AX4"/>
    <mergeCell ref="AY3:BK4"/>
    <mergeCell ref="BL3:BW4"/>
    <mergeCell ref="BX3:CI4"/>
    <mergeCell ref="A7:F7"/>
    <mergeCell ref="G7:W7"/>
    <mergeCell ref="X7:AK7"/>
    <mergeCell ref="AL7:AX7"/>
    <mergeCell ref="CJ3:CW4"/>
    <mergeCell ref="AY7:BK7"/>
    <mergeCell ref="DY11:EH11"/>
    <mergeCell ref="A22:F22"/>
    <mergeCell ref="G22:W22"/>
    <mergeCell ref="X22:AK22"/>
    <mergeCell ref="AL22:AX22"/>
    <mergeCell ref="AY22:BK22"/>
    <mergeCell ref="BL22:BW22"/>
    <mergeCell ref="X11:AK11"/>
    <mergeCell ref="AL11:AX11"/>
    <mergeCell ref="AY11:BK11"/>
    <mergeCell ref="DN36:DX36"/>
    <mergeCell ref="DY36:EH36"/>
    <mergeCell ref="DN22:DX22"/>
    <mergeCell ref="DY22:EH22"/>
    <mergeCell ref="A36:F36"/>
    <mergeCell ref="G36:W36"/>
    <mergeCell ref="X36:AK36"/>
    <mergeCell ref="AL36:AX36"/>
    <mergeCell ref="AY36:BK36"/>
    <mergeCell ref="BL36:BW36"/>
    <mergeCell ref="AY27:BK27"/>
    <mergeCell ref="A10:F10"/>
    <mergeCell ref="G10:W10"/>
    <mergeCell ref="X10:AK10"/>
    <mergeCell ref="AL10:AX10"/>
    <mergeCell ref="CX36:DM36"/>
    <mergeCell ref="BX36:CI36"/>
    <mergeCell ref="CJ36:CW36"/>
    <mergeCell ref="BL11:BW11"/>
    <mergeCell ref="A12:F12"/>
    <mergeCell ref="AL31:AX31"/>
    <mergeCell ref="AY31:BK31"/>
    <mergeCell ref="BL31:BW31"/>
    <mergeCell ref="A11:F11"/>
    <mergeCell ref="G11:W11"/>
    <mergeCell ref="DY10:EH10"/>
    <mergeCell ref="A27:F27"/>
    <mergeCell ref="G27:W27"/>
    <mergeCell ref="X27:AK27"/>
    <mergeCell ref="AL27:AX27"/>
    <mergeCell ref="A9:F9"/>
    <mergeCell ref="G9:W9"/>
    <mergeCell ref="X9:AK9"/>
    <mergeCell ref="AL9:AX9"/>
    <mergeCell ref="AY9:BK9"/>
    <mergeCell ref="BX10:CI10"/>
    <mergeCell ref="BL9:BW9"/>
    <mergeCell ref="BX9:CI9"/>
    <mergeCell ref="AY10:BK10"/>
    <mergeCell ref="BL10:BW10"/>
    <mergeCell ref="DY9:EH9"/>
    <mergeCell ref="BX31:CI31"/>
    <mergeCell ref="CJ31:CW31"/>
    <mergeCell ref="CX31:DM31"/>
    <mergeCell ref="DN31:DX31"/>
    <mergeCell ref="DY31:EH31"/>
    <mergeCell ref="CX27:DM27"/>
    <mergeCell ref="DN27:DX27"/>
    <mergeCell ref="CX10:DM10"/>
    <mergeCell ref="CJ10:CW10"/>
    <mergeCell ref="CJ9:CW9"/>
    <mergeCell ref="CX9:DM9"/>
    <mergeCell ref="DN9:DX9"/>
    <mergeCell ref="DN10:DX10"/>
    <mergeCell ref="A32:F32"/>
    <mergeCell ref="G32:W32"/>
    <mergeCell ref="X32:AK32"/>
    <mergeCell ref="AL32:AX32"/>
    <mergeCell ref="AY32:BK32"/>
    <mergeCell ref="A25:F25"/>
    <mergeCell ref="G25:W25"/>
    <mergeCell ref="X25:AK25"/>
    <mergeCell ref="AL25:AX25"/>
    <mergeCell ref="A26:F26"/>
    <mergeCell ref="G26:W26"/>
    <mergeCell ref="X26:AK26"/>
    <mergeCell ref="AL26:AX26"/>
    <mergeCell ref="DY32:EH32"/>
    <mergeCell ref="DN26:DX26"/>
    <mergeCell ref="DY26:EH26"/>
    <mergeCell ref="A30:F30"/>
    <mergeCell ref="G30:W30"/>
    <mergeCell ref="X30:AK30"/>
    <mergeCell ref="AL30:AX30"/>
    <mergeCell ref="A31:F31"/>
    <mergeCell ref="G31:W31"/>
    <mergeCell ref="X31:AK31"/>
    <mergeCell ref="AY26:BK26"/>
    <mergeCell ref="BL18:BW18"/>
    <mergeCell ref="BX26:CI26"/>
    <mergeCell ref="CJ26:CW26"/>
    <mergeCell ref="CX26:DM26"/>
    <mergeCell ref="BX25:CI25"/>
    <mergeCell ref="BX22:CI22"/>
    <mergeCell ref="BX18:CI18"/>
    <mergeCell ref="CJ22:CW22"/>
    <mergeCell ref="BL19:BW19"/>
    <mergeCell ref="BL34:BW34"/>
    <mergeCell ref="CJ18:CW18"/>
    <mergeCell ref="CX18:DM18"/>
    <mergeCell ref="DN18:DX18"/>
    <mergeCell ref="DY18:EH18"/>
    <mergeCell ref="A18:F18"/>
    <mergeCell ref="G18:W18"/>
    <mergeCell ref="X18:AK18"/>
    <mergeCell ref="AL18:AX18"/>
    <mergeCell ref="AY18:BK18"/>
    <mergeCell ref="A17:F17"/>
    <mergeCell ref="G17:W17"/>
    <mergeCell ref="X17:AK17"/>
    <mergeCell ref="AL17:AX17"/>
    <mergeCell ref="AY17:BK17"/>
    <mergeCell ref="A34:F34"/>
    <mergeCell ref="G34:W34"/>
    <mergeCell ref="X34:AK34"/>
    <mergeCell ref="AL34:AX34"/>
    <mergeCell ref="AY34:BK34"/>
    <mergeCell ref="DY17:EH17"/>
    <mergeCell ref="BX34:CI34"/>
    <mergeCell ref="CJ34:CW34"/>
    <mergeCell ref="CX34:DM34"/>
    <mergeCell ref="DN34:DX34"/>
    <mergeCell ref="DY34:EH34"/>
    <mergeCell ref="DY25:EH25"/>
    <mergeCell ref="BX32:CI32"/>
    <mergeCell ref="CJ32:CW32"/>
    <mergeCell ref="CX32:DM32"/>
    <mergeCell ref="BL15:BW15"/>
    <mergeCell ref="BL17:BW17"/>
    <mergeCell ref="BX17:CI17"/>
    <mergeCell ref="CJ17:CW17"/>
    <mergeCell ref="CX17:DM17"/>
    <mergeCell ref="DN17:DX17"/>
    <mergeCell ref="A16:F16"/>
    <mergeCell ref="G16:W16"/>
    <mergeCell ref="X16:AK16"/>
    <mergeCell ref="AL16:AX16"/>
    <mergeCell ref="AY16:BK16"/>
    <mergeCell ref="A15:F15"/>
    <mergeCell ref="G15:W15"/>
    <mergeCell ref="X15:AK15"/>
    <mergeCell ref="AL15:AX15"/>
    <mergeCell ref="AY15:BK15"/>
    <mergeCell ref="DY16:EH16"/>
    <mergeCell ref="BX15:CI15"/>
    <mergeCell ref="CJ15:CW15"/>
    <mergeCell ref="CX15:DM15"/>
    <mergeCell ref="DN15:DX15"/>
    <mergeCell ref="DY15:EH15"/>
    <mergeCell ref="BL33:BW33"/>
    <mergeCell ref="BL16:BW16"/>
    <mergeCell ref="BX16:CI16"/>
    <mergeCell ref="CJ16:CW16"/>
    <mergeCell ref="CX16:DM16"/>
    <mergeCell ref="DN16:DX16"/>
    <mergeCell ref="DN32:DX32"/>
    <mergeCell ref="CX22:DM22"/>
    <mergeCell ref="BX19:CI19"/>
    <mergeCell ref="BX20:CI20"/>
    <mergeCell ref="BX33:CI33"/>
    <mergeCell ref="CJ33:CW33"/>
    <mergeCell ref="CX33:DM33"/>
    <mergeCell ref="DN33:DX33"/>
    <mergeCell ref="DY33:EH33"/>
    <mergeCell ref="A33:F33"/>
    <mergeCell ref="G33:W33"/>
    <mergeCell ref="X33:AK33"/>
    <mergeCell ref="AL33:AX33"/>
    <mergeCell ref="AY33:BK3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J13"/>
  <sheetViews>
    <sheetView view="pageBreakPreview" zoomScaleSheetLayoutView="100" zoomScalePageLayoutView="0" workbookViewId="0" topLeftCell="A1">
      <selection activeCell="DU21" sqref="DU21"/>
    </sheetView>
  </sheetViews>
  <sheetFormatPr defaultColWidth="0.875" defaultRowHeight="12.75"/>
  <cols>
    <col min="1" max="13" width="0.875" style="21" customWidth="1"/>
    <col min="14" max="14" width="4.00390625" style="21" customWidth="1"/>
    <col min="15" max="15" width="3.875" style="21" customWidth="1"/>
    <col min="16" max="16" width="4.875" style="21" customWidth="1"/>
    <col min="17" max="21" width="0.875" style="21" customWidth="1"/>
    <col min="22" max="22" width="3.25390625" style="21" customWidth="1"/>
    <col min="23" max="26" width="0.875" style="21" customWidth="1"/>
    <col min="27" max="27" width="1.37890625" style="21" customWidth="1"/>
    <col min="28" max="79" width="0.875" style="21" customWidth="1"/>
    <col min="80" max="80" width="1.625" style="21" customWidth="1"/>
    <col min="81" max="82" width="0.875" style="21" customWidth="1"/>
    <col min="83" max="83" width="1.25" style="21" customWidth="1"/>
    <col min="84" max="123" width="0.875" style="21" customWidth="1"/>
    <col min="124" max="124" width="1.875" style="21" customWidth="1"/>
    <col min="125" max="125" width="4.125" style="21" customWidth="1"/>
    <col min="126" max="139" width="0.875" style="21" customWidth="1"/>
    <col min="140" max="140" width="6.125" style="21" customWidth="1"/>
    <col min="141" max="16384" width="0.875" style="21" customWidth="1"/>
  </cols>
  <sheetData>
    <row r="1" s="23" customFormat="1" ht="3" customHeight="1"/>
    <row r="2" spans="1:80" s="22" customFormat="1" ht="12.75" customHeight="1">
      <c r="A2" s="5" t="s">
        <v>178</v>
      </c>
      <c r="B2" s="5"/>
      <c r="C2" s="5"/>
      <c r="D2" s="5"/>
      <c r="E2" s="5"/>
      <c r="F2" s="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</row>
    <row r="3" s="23" customFormat="1" ht="6" customHeight="1"/>
    <row r="4" s="23" customFormat="1" ht="14.25" customHeight="1"/>
    <row r="5" spans="1:140" s="23" customFormat="1" ht="14.25" customHeight="1">
      <c r="A5" s="155" t="s">
        <v>3</v>
      </c>
      <c r="B5" s="156"/>
      <c r="C5" s="156"/>
      <c r="D5" s="156"/>
      <c r="E5" s="156"/>
      <c r="F5" s="157"/>
      <c r="G5" s="155" t="s">
        <v>24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7"/>
      <c r="AB5" s="155" t="s">
        <v>176</v>
      </c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/>
      <c r="AP5" s="155" t="s">
        <v>177</v>
      </c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5" t="s">
        <v>105</v>
      </c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7"/>
      <c r="BR5" s="164" t="s">
        <v>0</v>
      </c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7"/>
    </row>
    <row r="6" spans="1:140" s="23" customFormat="1" ht="62.25" customHeight="1">
      <c r="A6" s="158"/>
      <c r="B6" s="159"/>
      <c r="C6" s="159"/>
      <c r="D6" s="159"/>
      <c r="E6" s="159"/>
      <c r="F6" s="160"/>
      <c r="G6" s="158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8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60"/>
      <c r="AP6" s="158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8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60"/>
      <c r="BR6" s="172" t="s">
        <v>165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2"/>
      <c r="CF6" s="172" t="s">
        <v>172</v>
      </c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2"/>
      <c r="CV6" s="172" t="s">
        <v>18</v>
      </c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2"/>
      <c r="DK6" s="216" t="s">
        <v>19</v>
      </c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7"/>
    </row>
    <row r="7" spans="1:140" s="23" customFormat="1" ht="42" customHeight="1">
      <c r="A7" s="161"/>
      <c r="B7" s="162"/>
      <c r="C7" s="162"/>
      <c r="D7" s="162"/>
      <c r="E7" s="162"/>
      <c r="F7" s="163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3"/>
      <c r="AB7" s="161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3"/>
      <c r="AP7" s="161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1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3"/>
      <c r="BR7" s="133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5"/>
      <c r="CV7" s="133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5"/>
      <c r="DK7" s="164" t="s">
        <v>2</v>
      </c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6"/>
      <c r="DX7" s="164" t="s">
        <v>44</v>
      </c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6"/>
    </row>
    <row r="8" spans="1:140" s="23" customFormat="1" ht="14.25" customHeight="1">
      <c r="A8" s="167">
        <v>1</v>
      </c>
      <c r="B8" s="168"/>
      <c r="C8" s="168"/>
      <c r="D8" s="168"/>
      <c r="E8" s="168"/>
      <c r="F8" s="169"/>
      <c r="G8" s="167">
        <v>2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  <c r="AB8" s="167">
        <v>3</v>
      </c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9"/>
      <c r="AP8" s="167">
        <v>4</v>
      </c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7">
        <v>5</v>
      </c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9"/>
      <c r="BR8" s="167">
        <v>6</v>
      </c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9"/>
      <c r="CF8" s="167">
        <v>7</v>
      </c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  <c r="CV8" s="167">
        <v>8</v>
      </c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9"/>
      <c r="DK8" s="167">
        <v>9</v>
      </c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9"/>
      <c r="DX8" s="167">
        <v>10</v>
      </c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9"/>
    </row>
    <row r="9" spans="1:140" s="23" customFormat="1" ht="27.75" customHeight="1">
      <c r="A9" s="208" t="s">
        <v>6</v>
      </c>
      <c r="B9" s="209"/>
      <c r="C9" s="209"/>
      <c r="D9" s="209"/>
      <c r="E9" s="209"/>
      <c r="F9" s="210"/>
      <c r="G9" s="4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4"/>
      <c r="AB9" s="104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6"/>
      <c r="AP9" s="104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4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6"/>
      <c r="BR9" s="104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6"/>
      <c r="CF9" s="104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6"/>
      <c r="CV9" s="104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6"/>
      <c r="DK9" s="104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6"/>
      <c r="DX9" s="104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6"/>
    </row>
    <row r="10" spans="1:140" s="23" customFormat="1" ht="23.25" customHeight="1">
      <c r="A10" s="208" t="s">
        <v>7</v>
      </c>
      <c r="B10" s="209"/>
      <c r="C10" s="209"/>
      <c r="D10" s="209"/>
      <c r="E10" s="209"/>
      <c r="F10" s="210"/>
      <c r="G10" s="4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3"/>
      <c r="AB10" s="104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6"/>
      <c r="AP10" s="104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4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6"/>
      <c r="BR10" s="104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6"/>
      <c r="CF10" s="104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6"/>
      <c r="CV10" s="104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6"/>
      <c r="DK10" s="104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6"/>
      <c r="DX10" s="104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6"/>
    </row>
    <row r="11" spans="1:140" s="23" customFormat="1" ht="14.25" customHeight="1">
      <c r="A11" s="211"/>
      <c r="B11" s="212"/>
      <c r="C11" s="212"/>
      <c r="D11" s="212"/>
      <c r="E11" s="212"/>
      <c r="F11" s="213"/>
      <c r="G11" s="4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4"/>
      <c r="AB11" s="104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6"/>
      <c r="AP11" s="104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4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6"/>
      <c r="BR11" s="104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6"/>
      <c r="CF11" s="104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6"/>
      <c r="CV11" s="104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6"/>
      <c r="DK11" s="104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6"/>
      <c r="DX11" s="104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6"/>
    </row>
    <row r="12" spans="1:140" s="23" customFormat="1" ht="14.25" customHeight="1">
      <c r="A12" s="207" t="s">
        <v>17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90"/>
      <c r="BD12" s="104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6"/>
      <c r="BR12" s="104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6"/>
      <c r="CF12" s="104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6"/>
      <c r="CV12" s="104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6"/>
      <c r="DK12" s="104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6"/>
      <c r="DX12" s="104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6"/>
    </row>
    <row r="13" spans="1:140" ht="19.5" customHeight="1">
      <c r="A13" s="385" t="s">
        <v>247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</row>
  </sheetData>
  <sheetProtection/>
  <mergeCells count="60">
    <mergeCell ref="A5:F7"/>
    <mergeCell ref="G5:AA7"/>
    <mergeCell ref="AB5:AO7"/>
    <mergeCell ref="AP5:BC7"/>
    <mergeCell ref="BD5:BQ7"/>
    <mergeCell ref="BR5:EJ5"/>
    <mergeCell ref="BR6:CE7"/>
    <mergeCell ref="CF6:CU7"/>
    <mergeCell ref="DK7:DW7"/>
    <mergeCell ref="DX7:EJ7"/>
    <mergeCell ref="AB8:AO8"/>
    <mergeCell ref="AP8:BC8"/>
    <mergeCell ref="BD8:BQ8"/>
    <mergeCell ref="BR8:CE8"/>
    <mergeCell ref="DK8:DW8"/>
    <mergeCell ref="DX8:EJ8"/>
    <mergeCell ref="BD9:BQ9"/>
    <mergeCell ref="BR9:CE9"/>
    <mergeCell ref="CV6:DJ7"/>
    <mergeCell ref="DK6:EJ6"/>
    <mergeCell ref="CF8:CU8"/>
    <mergeCell ref="CV8:DJ8"/>
    <mergeCell ref="DK9:DW9"/>
    <mergeCell ref="DX9:EJ9"/>
    <mergeCell ref="CF9:CU9"/>
    <mergeCell ref="CV9:DJ9"/>
    <mergeCell ref="A10:F10"/>
    <mergeCell ref="H10:AA10"/>
    <mergeCell ref="AB10:AO10"/>
    <mergeCell ref="AP10:BC10"/>
    <mergeCell ref="BD10:BQ10"/>
    <mergeCell ref="BR10:CE10"/>
    <mergeCell ref="AB11:AO11"/>
    <mergeCell ref="AP11:BC11"/>
    <mergeCell ref="BD11:BQ11"/>
    <mergeCell ref="BR11:CE11"/>
    <mergeCell ref="A8:F8"/>
    <mergeCell ref="G8:AA8"/>
    <mergeCell ref="A9:F9"/>
    <mergeCell ref="H9:AA9"/>
    <mergeCell ref="AB9:AO9"/>
    <mergeCell ref="AP9:BC9"/>
    <mergeCell ref="CF10:CU10"/>
    <mergeCell ref="CV10:DJ10"/>
    <mergeCell ref="DK10:DW10"/>
    <mergeCell ref="DX10:EJ10"/>
    <mergeCell ref="CF12:CU12"/>
    <mergeCell ref="CV12:DJ12"/>
    <mergeCell ref="CF11:CU11"/>
    <mergeCell ref="CV11:DJ11"/>
    <mergeCell ref="A13:EJ13"/>
    <mergeCell ref="A12:BC12"/>
    <mergeCell ref="DK12:DW12"/>
    <mergeCell ref="DX12:EJ12"/>
    <mergeCell ref="DK11:DW11"/>
    <mergeCell ref="DX11:EJ11"/>
    <mergeCell ref="BD12:BQ12"/>
    <mergeCell ref="BR12:CE12"/>
    <mergeCell ref="A11:F11"/>
    <mergeCell ref="H11:AA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C23"/>
  <sheetViews>
    <sheetView view="pageBreakPreview" zoomScaleSheetLayoutView="100" zoomScalePageLayoutView="0" workbookViewId="0" topLeftCell="A16">
      <selection activeCell="CG22" sqref="CG22:DC22"/>
    </sheetView>
  </sheetViews>
  <sheetFormatPr defaultColWidth="0.875" defaultRowHeight="12.75"/>
  <cols>
    <col min="1" max="34" width="0.875" style="16" customWidth="1"/>
    <col min="35" max="35" width="1.625" style="16" customWidth="1"/>
    <col min="36" max="38" width="0.875" style="16" customWidth="1"/>
    <col min="39" max="39" width="1.75390625" style="16" customWidth="1"/>
    <col min="40" max="40" width="0.875" style="16" customWidth="1"/>
    <col min="41" max="41" width="2.00390625" style="16" customWidth="1"/>
    <col min="42" max="42" width="2.125" style="16" customWidth="1"/>
    <col min="43" max="43" width="1.75390625" style="16" customWidth="1"/>
    <col min="44" max="44" width="1.37890625" style="16" customWidth="1"/>
    <col min="45" max="45" width="0.875" style="16" customWidth="1"/>
    <col min="46" max="46" width="1.75390625" style="16" customWidth="1"/>
    <col min="47" max="54" width="0.875" style="16" customWidth="1"/>
    <col min="55" max="55" width="2.25390625" style="16" customWidth="1"/>
    <col min="56" max="60" width="0.875" style="16" customWidth="1"/>
    <col min="61" max="61" width="1.875" style="16" customWidth="1"/>
    <col min="62" max="66" width="0.875" style="16" customWidth="1"/>
    <col min="67" max="67" width="2.25390625" style="16" customWidth="1"/>
    <col min="68" max="79" width="0.875" style="16" customWidth="1"/>
    <col min="80" max="80" width="1.12109375" style="16" customWidth="1"/>
    <col min="81" max="81" width="0.875" style="16" customWidth="1"/>
    <col min="82" max="83" width="0.74609375" style="16" customWidth="1"/>
    <col min="84" max="84" width="0.6171875" style="16" customWidth="1"/>
    <col min="85" max="95" width="0.875" style="16" customWidth="1"/>
    <col min="96" max="96" width="2.00390625" style="16" customWidth="1"/>
    <col min="97" max="106" width="0.875" style="16" customWidth="1"/>
    <col min="107" max="107" width="3.125" style="16" customWidth="1"/>
    <col min="108" max="117" width="0.875" style="16" customWidth="1"/>
    <col min="118" max="118" width="2.125" style="16" customWidth="1"/>
    <col min="119" max="124" width="0.875" style="16" customWidth="1"/>
    <col min="125" max="125" width="1.25" style="16" customWidth="1"/>
    <col min="126" max="126" width="5.375" style="16" customWidth="1"/>
    <col min="127" max="128" width="0.875" style="16" customWidth="1"/>
    <col min="129" max="129" width="1.25" style="16" customWidth="1"/>
    <col min="130" max="130" width="1.12109375" style="16" customWidth="1"/>
    <col min="131" max="132" width="0.875" style="16" customWidth="1"/>
    <col min="133" max="133" width="3.00390625" style="16" customWidth="1"/>
    <col min="134" max="16384" width="0.875" style="16" customWidth="1"/>
  </cols>
  <sheetData>
    <row r="1" spans="84:133" ht="20.25" customHeight="1">
      <c r="CF1" s="142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</row>
    <row r="2" ht="13.5" customHeight="1">
      <c r="CX2" s="17"/>
    </row>
    <row r="3" spans="1:133" ht="20.25" customHeight="1">
      <c r="A3" s="144" t="s">
        <v>161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</row>
    <row r="4" s="18" customFormat="1" ht="13.5" customHeight="1"/>
    <row r="5" spans="1:48" s="18" customFormat="1" ht="15">
      <c r="A5" s="138" t="s">
        <v>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</row>
    <row r="6" s="18" customFormat="1" ht="18" customHeight="1">
      <c r="A6" s="18" t="s">
        <v>5</v>
      </c>
    </row>
    <row r="7" s="18" customFormat="1" ht="15"/>
    <row r="8" spans="1:133" s="19" customFormat="1" ht="28.5" customHeight="1">
      <c r="A8" s="44" t="s">
        <v>3</v>
      </c>
      <c r="B8" s="45"/>
      <c r="C8" s="45"/>
      <c r="D8" s="45"/>
      <c r="E8" s="45"/>
      <c r="F8" s="125"/>
      <c r="G8" s="44" t="s">
        <v>21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125"/>
      <c r="Z8" s="44" t="s">
        <v>15</v>
      </c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125"/>
      <c r="AL8" s="31" t="s">
        <v>16</v>
      </c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44" t="s">
        <v>254</v>
      </c>
      <c r="BW8" s="45"/>
      <c r="BX8" s="45"/>
      <c r="BY8" s="45"/>
      <c r="BZ8" s="45"/>
      <c r="CA8" s="45"/>
      <c r="CB8" s="45"/>
      <c r="CC8" s="45"/>
      <c r="CD8" s="45"/>
      <c r="CE8" s="45"/>
      <c r="CF8" s="125"/>
      <c r="CG8" s="44" t="s">
        <v>220</v>
      </c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125"/>
      <c r="CS8" s="57" t="s">
        <v>174</v>
      </c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7"/>
    </row>
    <row r="9" spans="1:133" s="19" customFormat="1" ht="80.25" customHeight="1">
      <c r="A9" s="126"/>
      <c r="B9" s="127"/>
      <c r="C9" s="127"/>
      <c r="D9" s="127"/>
      <c r="E9" s="127"/>
      <c r="F9" s="128"/>
      <c r="G9" s="126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8"/>
      <c r="Z9" s="126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8"/>
      <c r="AL9" s="31" t="s">
        <v>214</v>
      </c>
      <c r="AM9" s="31"/>
      <c r="AN9" s="31"/>
      <c r="AO9" s="31"/>
      <c r="AP9" s="31"/>
      <c r="AQ9" s="31"/>
      <c r="AR9" s="31"/>
      <c r="AS9" s="31"/>
      <c r="AT9" s="31"/>
      <c r="AU9" s="31" t="s">
        <v>0</v>
      </c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126"/>
      <c r="BW9" s="127"/>
      <c r="BX9" s="127"/>
      <c r="BY9" s="127"/>
      <c r="BZ9" s="127"/>
      <c r="CA9" s="127"/>
      <c r="CB9" s="127"/>
      <c r="CC9" s="127"/>
      <c r="CD9" s="127"/>
      <c r="CE9" s="127"/>
      <c r="CF9" s="128"/>
      <c r="CG9" s="126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8"/>
      <c r="CS9" s="130" t="s">
        <v>162</v>
      </c>
      <c r="CT9" s="131"/>
      <c r="CU9" s="131"/>
      <c r="CV9" s="131"/>
      <c r="CW9" s="131"/>
      <c r="CX9" s="131"/>
      <c r="CY9" s="131"/>
      <c r="CZ9" s="131"/>
      <c r="DA9" s="131"/>
      <c r="DB9" s="131"/>
      <c r="DC9" s="132"/>
      <c r="DD9" s="130" t="s">
        <v>172</v>
      </c>
      <c r="DE9" s="131"/>
      <c r="DF9" s="131"/>
      <c r="DG9" s="131"/>
      <c r="DH9" s="131"/>
      <c r="DI9" s="131"/>
      <c r="DJ9" s="131"/>
      <c r="DK9" s="131"/>
      <c r="DL9" s="131"/>
      <c r="DM9" s="131"/>
      <c r="DN9" s="132"/>
      <c r="DO9" s="57" t="s">
        <v>19</v>
      </c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7"/>
    </row>
    <row r="10" spans="1:133" s="19" customFormat="1" ht="57.75" customHeight="1">
      <c r="A10" s="47"/>
      <c r="B10" s="48"/>
      <c r="C10" s="48"/>
      <c r="D10" s="48"/>
      <c r="E10" s="48"/>
      <c r="F10" s="129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129"/>
      <c r="Z10" s="47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129"/>
      <c r="AL10" s="31"/>
      <c r="AM10" s="31"/>
      <c r="AN10" s="31"/>
      <c r="AO10" s="31"/>
      <c r="AP10" s="31"/>
      <c r="AQ10" s="31"/>
      <c r="AR10" s="31"/>
      <c r="AS10" s="31"/>
      <c r="AT10" s="31"/>
      <c r="AU10" s="31" t="s">
        <v>179</v>
      </c>
      <c r="AV10" s="31"/>
      <c r="AW10" s="31"/>
      <c r="AX10" s="31"/>
      <c r="AY10" s="31"/>
      <c r="AZ10" s="31"/>
      <c r="BA10" s="31"/>
      <c r="BB10" s="31"/>
      <c r="BC10" s="31"/>
      <c r="BD10" s="31" t="s">
        <v>180</v>
      </c>
      <c r="BE10" s="31"/>
      <c r="BF10" s="31"/>
      <c r="BG10" s="31"/>
      <c r="BH10" s="31"/>
      <c r="BI10" s="31"/>
      <c r="BJ10" s="31"/>
      <c r="BK10" s="31"/>
      <c r="BL10" s="31"/>
      <c r="BM10" s="31" t="s">
        <v>181</v>
      </c>
      <c r="BN10" s="31"/>
      <c r="BO10" s="31"/>
      <c r="BP10" s="31"/>
      <c r="BQ10" s="31"/>
      <c r="BR10" s="31"/>
      <c r="BS10" s="31"/>
      <c r="BT10" s="31"/>
      <c r="BU10" s="31"/>
      <c r="BV10" s="47"/>
      <c r="BW10" s="48"/>
      <c r="BX10" s="48"/>
      <c r="BY10" s="48"/>
      <c r="BZ10" s="48"/>
      <c r="CA10" s="48"/>
      <c r="CB10" s="48"/>
      <c r="CC10" s="48"/>
      <c r="CD10" s="48"/>
      <c r="CE10" s="48"/>
      <c r="CF10" s="129"/>
      <c r="CG10" s="47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129"/>
      <c r="CS10" s="133"/>
      <c r="CT10" s="134"/>
      <c r="CU10" s="134"/>
      <c r="CV10" s="134"/>
      <c r="CW10" s="134"/>
      <c r="CX10" s="134"/>
      <c r="CY10" s="134"/>
      <c r="CZ10" s="134"/>
      <c r="DA10" s="134"/>
      <c r="DB10" s="134"/>
      <c r="DC10" s="135"/>
      <c r="DD10" s="133"/>
      <c r="DE10" s="134"/>
      <c r="DF10" s="134"/>
      <c r="DG10" s="134"/>
      <c r="DH10" s="134"/>
      <c r="DI10" s="134"/>
      <c r="DJ10" s="134"/>
      <c r="DK10" s="134"/>
      <c r="DL10" s="134"/>
      <c r="DM10" s="134"/>
      <c r="DN10" s="135"/>
      <c r="DO10" s="57" t="s">
        <v>2</v>
      </c>
      <c r="DP10" s="136"/>
      <c r="DQ10" s="136"/>
      <c r="DR10" s="136"/>
      <c r="DS10" s="136"/>
      <c r="DT10" s="136"/>
      <c r="DU10" s="136"/>
      <c r="DV10" s="137"/>
      <c r="DW10" s="57" t="s">
        <v>20</v>
      </c>
      <c r="DX10" s="136"/>
      <c r="DY10" s="136"/>
      <c r="DZ10" s="136"/>
      <c r="EA10" s="136"/>
      <c r="EB10" s="136"/>
      <c r="EC10" s="137"/>
    </row>
    <row r="11" spans="1:133" s="20" customFormat="1" ht="12">
      <c r="A11" s="122">
        <v>1</v>
      </c>
      <c r="B11" s="123"/>
      <c r="C11" s="123"/>
      <c r="D11" s="123"/>
      <c r="E11" s="123"/>
      <c r="F11" s="124"/>
      <c r="G11" s="122">
        <v>2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4"/>
      <c r="Z11" s="122">
        <v>3</v>
      </c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4"/>
      <c r="AL11" s="122">
        <v>4</v>
      </c>
      <c r="AM11" s="123"/>
      <c r="AN11" s="123"/>
      <c r="AO11" s="123"/>
      <c r="AP11" s="123"/>
      <c r="AQ11" s="123"/>
      <c r="AR11" s="123"/>
      <c r="AS11" s="123"/>
      <c r="AT11" s="124"/>
      <c r="AU11" s="122">
        <v>5</v>
      </c>
      <c r="AV11" s="123"/>
      <c r="AW11" s="123"/>
      <c r="AX11" s="123"/>
      <c r="AY11" s="123"/>
      <c r="AZ11" s="123"/>
      <c r="BA11" s="123"/>
      <c r="BB11" s="123"/>
      <c r="BC11" s="124"/>
      <c r="BD11" s="122">
        <v>6</v>
      </c>
      <c r="BE11" s="123"/>
      <c r="BF11" s="123"/>
      <c r="BG11" s="123"/>
      <c r="BH11" s="123"/>
      <c r="BI11" s="123"/>
      <c r="BJ11" s="123"/>
      <c r="BK11" s="123"/>
      <c r="BL11" s="124"/>
      <c r="BM11" s="122">
        <v>7</v>
      </c>
      <c r="BN11" s="123"/>
      <c r="BO11" s="123"/>
      <c r="BP11" s="123"/>
      <c r="BQ11" s="123"/>
      <c r="BR11" s="123"/>
      <c r="BS11" s="123"/>
      <c r="BT11" s="123"/>
      <c r="BU11" s="124"/>
      <c r="BV11" s="122">
        <v>8</v>
      </c>
      <c r="BW11" s="123"/>
      <c r="BX11" s="123"/>
      <c r="BY11" s="123"/>
      <c r="BZ11" s="123"/>
      <c r="CA11" s="123"/>
      <c r="CB11" s="123"/>
      <c r="CC11" s="123"/>
      <c r="CD11" s="123"/>
      <c r="CE11" s="123"/>
      <c r="CF11" s="124"/>
      <c r="CG11" s="122">
        <v>9</v>
      </c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4"/>
      <c r="CS11" s="122">
        <v>10</v>
      </c>
      <c r="CT11" s="123"/>
      <c r="CU11" s="123"/>
      <c r="CV11" s="123"/>
      <c r="CW11" s="123"/>
      <c r="CX11" s="123"/>
      <c r="CY11" s="123"/>
      <c r="CZ11" s="123"/>
      <c r="DA11" s="123"/>
      <c r="DB11" s="123"/>
      <c r="DC11" s="124"/>
      <c r="DD11" s="122">
        <v>11</v>
      </c>
      <c r="DE11" s="123"/>
      <c r="DF11" s="123"/>
      <c r="DG11" s="123"/>
      <c r="DH11" s="123"/>
      <c r="DI11" s="123"/>
      <c r="DJ11" s="123"/>
      <c r="DK11" s="123"/>
      <c r="DL11" s="123"/>
      <c r="DM11" s="123"/>
      <c r="DN11" s="124"/>
      <c r="DO11" s="122">
        <v>12</v>
      </c>
      <c r="DP11" s="123"/>
      <c r="DQ11" s="123"/>
      <c r="DR11" s="123"/>
      <c r="DS11" s="123"/>
      <c r="DT11" s="123"/>
      <c r="DU11" s="123"/>
      <c r="DV11" s="124"/>
      <c r="DW11" s="122">
        <v>13</v>
      </c>
      <c r="DX11" s="123"/>
      <c r="DY11" s="123"/>
      <c r="DZ11" s="123"/>
      <c r="EA11" s="123"/>
      <c r="EB11" s="123"/>
      <c r="EC11" s="124"/>
    </row>
    <row r="12" spans="1:133" s="20" customFormat="1" ht="55.5" customHeight="1">
      <c r="A12" s="115" t="s">
        <v>6</v>
      </c>
      <c r="B12" s="116"/>
      <c r="C12" s="116"/>
      <c r="D12" s="116"/>
      <c r="E12" s="116"/>
      <c r="F12" s="117"/>
      <c r="G12" s="118" t="s">
        <v>253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20"/>
      <c r="Z12" s="104" t="s">
        <v>1</v>
      </c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  <c r="AL12" s="104" t="s">
        <v>1</v>
      </c>
      <c r="AM12" s="105"/>
      <c r="AN12" s="105"/>
      <c r="AO12" s="105"/>
      <c r="AP12" s="105"/>
      <c r="AQ12" s="105"/>
      <c r="AR12" s="105"/>
      <c r="AS12" s="105"/>
      <c r="AT12" s="106"/>
      <c r="AU12" s="104" t="s">
        <v>1</v>
      </c>
      <c r="AV12" s="105"/>
      <c r="AW12" s="105"/>
      <c r="AX12" s="105"/>
      <c r="AY12" s="105"/>
      <c r="AZ12" s="105"/>
      <c r="BA12" s="105"/>
      <c r="BB12" s="105"/>
      <c r="BC12" s="106"/>
      <c r="BD12" s="104" t="s">
        <v>1</v>
      </c>
      <c r="BE12" s="105"/>
      <c r="BF12" s="105"/>
      <c r="BG12" s="105"/>
      <c r="BH12" s="105"/>
      <c r="BI12" s="105"/>
      <c r="BJ12" s="105"/>
      <c r="BK12" s="105"/>
      <c r="BL12" s="106"/>
      <c r="BM12" s="104" t="s">
        <v>1</v>
      </c>
      <c r="BN12" s="105"/>
      <c r="BO12" s="105"/>
      <c r="BP12" s="105"/>
      <c r="BQ12" s="105"/>
      <c r="BR12" s="105"/>
      <c r="BS12" s="105"/>
      <c r="BT12" s="105"/>
      <c r="BU12" s="106"/>
      <c r="BV12" s="104" t="s">
        <v>1</v>
      </c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  <c r="CG12" s="104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6"/>
      <c r="CS12" s="104"/>
      <c r="CT12" s="105"/>
      <c r="CU12" s="105"/>
      <c r="CV12" s="105"/>
      <c r="CW12" s="105"/>
      <c r="CX12" s="105"/>
      <c r="CY12" s="105"/>
      <c r="CZ12" s="105"/>
      <c r="DA12" s="105"/>
      <c r="DB12" s="105"/>
      <c r="DC12" s="106"/>
      <c r="DD12" s="104"/>
      <c r="DE12" s="105"/>
      <c r="DF12" s="105"/>
      <c r="DG12" s="105"/>
      <c r="DH12" s="105"/>
      <c r="DI12" s="105"/>
      <c r="DJ12" s="105"/>
      <c r="DK12" s="105"/>
      <c r="DL12" s="105"/>
      <c r="DM12" s="105"/>
      <c r="DN12" s="106"/>
      <c r="DO12" s="104"/>
      <c r="DP12" s="105"/>
      <c r="DQ12" s="105"/>
      <c r="DR12" s="105"/>
      <c r="DS12" s="105"/>
      <c r="DT12" s="105"/>
      <c r="DU12" s="105"/>
      <c r="DV12" s="106"/>
      <c r="DW12" s="104"/>
      <c r="DX12" s="105"/>
      <c r="DY12" s="105"/>
      <c r="DZ12" s="105"/>
      <c r="EA12" s="105"/>
      <c r="EB12" s="105"/>
      <c r="EC12" s="106"/>
    </row>
    <row r="13" spans="1:133" s="6" customFormat="1" ht="27.75" customHeight="1">
      <c r="A13" s="107" t="s">
        <v>26</v>
      </c>
      <c r="B13" s="108"/>
      <c r="C13" s="108"/>
      <c r="D13" s="108"/>
      <c r="E13" s="108"/>
      <c r="F13" s="109"/>
      <c r="G13" s="110" t="s">
        <v>14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4"/>
      <c r="Z13" s="101">
        <v>10</v>
      </c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3"/>
      <c r="AL13" s="98">
        <f aca="true" t="shared" si="0" ref="AL13:AL20">AU13+BD13+BM13</f>
        <v>63871.69</v>
      </c>
      <c r="AM13" s="99"/>
      <c r="AN13" s="99"/>
      <c r="AO13" s="99"/>
      <c r="AP13" s="99"/>
      <c r="AQ13" s="99"/>
      <c r="AR13" s="99"/>
      <c r="AS13" s="99"/>
      <c r="AT13" s="100"/>
      <c r="AU13" s="98">
        <v>31000</v>
      </c>
      <c r="AV13" s="99"/>
      <c r="AW13" s="99"/>
      <c r="AX13" s="99"/>
      <c r="AY13" s="99"/>
      <c r="AZ13" s="99"/>
      <c r="BA13" s="99"/>
      <c r="BB13" s="99"/>
      <c r="BC13" s="100"/>
      <c r="BD13" s="98">
        <v>3000</v>
      </c>
      <c r="BE13" s="99"/>
      <c r="BF13" s="99"/>
      <c r="BG13" s="99"/>
      <c r="BH13" s="99"/>
      <c r="BI13" s="99"/>
      <c r="BJ13" s="99"/>
      <c r="BK13" s="99"/>
      <c r="BL13" s="100"/>
      <c r="BM13" s="98">
        <f>29000+1000-128.31</f>
        <v>29871.69</v>
      </c>
      <c r="BN13" s="99"/>
      <c r="BO13" s="99"/>
      <c r="BP13" s="99"/>
      <c r="BQ13" s="99"/>
      <c r="BR13" s="99"/>
      <c r="BS13" s="99"/>
      <c r="BT13" s="99"/>
      <c r="BU13" s="100"/>
      <c r="BV13" s="101"/>
      <c r="BW13" s="102"/>
      <c r="BX13" s="102"/>
      <c r="BY13" s="102"/>
      <c r="BZ13" s="102"/>
      <c r="CA13" s="102"/>
      <c r="CB13" s="102"/>
      <c r="CC13" s="102"/>
      <c r="CD13" s="102"/>
      <c r="CE13" s="102"/>
      <c r="CF13" s="103"/>
      <c r="CG13" s="98">
        <f>Z13*AL13*12</f>
        <v>7664602.800000001</v>
      </c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100"/>
      <c r="CS13" s="98">
        <f aca="true" t="shared" si="1" ref="CS13:CS18">CG13-DD13</f>
        <v>6695555.180000001</v>
      </c>
      <c r="CT13" s="99"/>
      <c r="CU13" s="99"/>
      <c r="CV13" s="99"/>
      <c r="CW13" s="99"/>
      <c r="CX13" s="99"/>
      <c r="CY13" s="99"/>
      <c r="CZ13" s="99"/>
      <c r="DA13" s="99"/>
      <c r="DB13" s="99"/>
      <c r="DC13" s="100"/>
      <c r="DD13" s="98">
        <v>969047.62</v>
      </c>
      <c r="DE13" s="99"/>
      <c r="DF13" s="99"/>
      <c r="DG13" s="99"/>
      <c r="DH13" s="99"/>
      <c r="DI13" s="99"/>
      <c r="DJ13" s="99"/>
      <c r="DK13" s="99"/>
      <c r="DL13" s="99"/>
      <c r="DM13" s="99"/>
      <c r="DN13" s="100"/>
      <c r="DO13" s="101"/>
      <c r="DP13" s="102"/>
      <c r="DQ13" s="102"/>
      <c r="DR13" s="102"/>
      <c r="DS13" s="102"/>
      <c r="DT13" s="102"/>
      <c r="DU13" s="102"/>
      <c r="DV13" s="103"/>
      <c r="DW13" s="104"/>
      <c r="DX13" s="105"/>
      <c r="DY13" s="105"/>
      <c r="DZ13" s="105"/>
      <c r="EA13" s="105"/>
      <c r="EB13" s="105"/>
      <c r="EC13" s="106"/>
    </row>
    <row r="14" spans="1:133" s="6" customFormat="1" ht="27.75" customHeight="1">
      <c r="A14" s="107"/>
      <c r="B14" s="108"/>
      <c r="C14" s="108"/>
      <c r="D14" s="108"/>
      <c r="E14" s="108"/>
      <c r="F14" s="109"/>
      <c r="G14" s="110" t="s">
        <v>14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4"/>
      <c r="Z14" s="101">
        <v>14</v>
      </c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3"/>
      <c r="AL14" s="98">
        <f t="shared" si="0"/>
        <v>57498</v>
      </c>
      <c r="AM14" s="99"/>
      <c r="AN14" s="99"/>
      <c r="AO14" s="99"/>
      <c r="AP14" s="99"/>
      <c r="AQ14" s="99"/>
      <c r="AR14" s="99"/>
      <c r="AS14" s="99"/>
      <c r="AT14" s="100"/>
      <c r="AU14" s="98">
        <v>31000</v>
      </c>
      <c r="AV14" s="99"/>
      <c r="AW14" s="99"/>
      <c r="AX14" s="99"/>
      <c r="AY14" s="99"/>
      <c r="AZ14" s="99"/>
      <c r="BA14" s="99"/>
      <c r="BB14" s="99"/>
      <c r="BC14" s="100"/>
      <c r="BD14" s="98">
        <v>3000</v>
      </c>
      <c r="BE14" s="99"/>
      <c r="BF14" s="99"/>
      <c r="BG14" s="99"/>
      <c r="BH14" s="99"/>
      <c r="BI14" s="99"/>
      <c r="BJ14" s="99"/>
      <c r="BK14" s="99"/>
      <c r="BL14" s="100"/>
      <c r="BM14" s="98">
        <f>23500-2</f>
        <v>23498</v>
      </c>
      <c r="BN14" s="99"/>
      <c r="BO14" s="99"/>
      <c r="BP14" s="99"/>
      <c r="BQ14" s="99"/>
      <c r="BR14" s="99"/>
      <c r="BS14" s="99"/>
      <c r="BT14" s="99"/>
      <c r="BU14" s="100"/>
      <c r="BV14" s="101"/>
      <c r="BW14" s="102"/>
      <c r="BX14" s="102"/>
      <c r="BY14" s="102"/>
      <c r="BZ14" s="102"/>
      <c r="CA14" s="102"/>
      <c r="CB14" s="102"/>
      <c r="CC14" s="102"/>
      <c r="CD14" s="102"/>
      <c r="CE14" s="102"/>
      <c r="CF14" s="103"/>
      <c r="CG14" s="98">
        <f>Z14*AL14*12</f>
        <v>9659664</v>
      </c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100"/>
      <c r="CS14" s="98">
        <f t="shared" si="1"/>
        <v>7817006.54</v>
      </c>
      <c r="CT14" s="99"/>
      <c r="CU14" s="99"/>
      <c r="CV14" s="99"/>
      <c r="CW14" s="99"/>
      <c r="CX14" s="99"/>
      <c r="CY14" s="99"/>
      <c r="CZ14" s="99"/>
      <c r="DA14" s="99"/>
      <c r="DB14" s="99"/>
      <c r="DC14" s="100"/>
      <c r="DD14" s="98">
        <f>1842657.46</f>
        <v>1842657.46</v>
      </c>
      <c r="DE14" s="99"/>
      <c r="DF14" s="99"/>
      <c r="DG14" s="99"/>
      <c r="DH14" s="99"/>
      <c r="DI14" s="99"/>
      <c r="DJ14" s="99"/>
      <c r="DK14" s="99"/>
      <c r="DL14" s="99"/>
      <c r="DM14" s="99"/>
      <c r="DN14" s="100"/>
      <c r="DO14" s="101"/>
      <c r="DP14" s="102"/>
      <c r="DQ14" s="102"/>
      <c r="DR14" s="102"/>
      <c r="DS14" s="102"/>
      <c r="DT14" s="102"/>
      <c r="DU14" s="102"/>
      <c r="DV14" s="103"/>
      <c r="DW14" s="104"/>
      <c r="DX14" s="105"/>
      <c r="DY14" s="105"/>
      <c r="DZ14" s="105"/>
      <c r="EA14" s="105"/>
      <c r="EB14" s="105"/>
      <c r="EC14" s="106"/>
    </row>
    <row r="15" spans="1:133" s="6" customFormat="1" ht="70.5" customHeight="1">
      <c r="A15" s="107" t="s">
        <v>27</v>
      </c>
      <c r="B15" s="108"/>
      <c r="C15" s="108"/>
      <c r="D15" s="108"/>
      <c r="E15" s="108"/>
      <c r="F15" s="109"/>
      <c r="G15" s="110" t="s">
        <v>258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2"/>
      <c r="Z15" s="101">
        <v>4</v>
      </c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3"/>
      <c r="AL15" s="98">
        <f t="shared" si="0"/>
        <v>112000</v>
      </c>
      <c r="AM15" s="99"/>
      <c r="AN15" s="99"/>
      <c r="AO15" s="99"/>
      <c r="AP15" s="99"/>
      <c r="AQ15" s="99"/>
      <c r="AR15" s="99"/>
      <c r="AS15" s="99"/>
      <c r="AT15" s="100"/>
      <c r="AU15" s="98">
        <v>65700</v>
      </c>
      <c r="AV15" s="99"/>
      <c r="AW15" s="99"/>
      <c r="AX15" s="99"/>
      <c r="AY15" s="99"/>
      <c r="AZ15" s="99"/>
      <c r="BA15" s="99"/>
      <c r="BB15" s="99"/>
      <c r="BC15" s="100"/>
      <c r="BD15" s="98">
        <v>10000</v>
      </c>
      <c r="BE15" s="99"/>
      <c r="BF15" s="99"/>
      <c r="BG15" s="99"/>
      <c r="BH15" s="99"/>
      <c r="BI15" s="99"/>
      <c r="BJ15" s="99"/>
      <c r="BK15" s="99"/>
      <c r="BL15" s="100"/>
      <c r="BM15" s="98">
        <f>37300-1000</f>
        <v>36300</v>
      </c>
      <c r="BN15" s="99"/>
      <c r="BO15" s="99"/>
      <c r="BP15" s="99"/>
      <c r="BQ15" s="99"/>
      <c r="BR15" s="99"/>
      <c r="BS15" s="99"/>
      <c r="BT15" s="99"/>
      <c r="BU15" s="100"/>
      <c r="BV15" s="101"/>
      <c r="BW15" s="102"/>
      <c r="BX15" s="102"/>
      <c r="BY15" s="102"/>
      <c r="BZ15" s="102"/>
      <c r="CA15" s="102"/>
      <c r="CB15" s="102"/>
      <c r="CC15" s="102"/>
      <c r="CD15" s="102"/>
      <c r="CE15" s="102"/>
      <c r="CF15" s="103"/>
      <c r="CG15" s="98">
        <f>Z15*AL15*12</f>
        <v>5376000</v>
      </c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100"/>
      <c r="CS15" s="98">
        <f t="shared" si="1"/>
        <v>5146000</v>
      </c>
      <c r="CT15" s="99"/>
      <c r="CU15" s="99"/>
      <c r="CV15" s="99"/>
      <c r="CW15" s="99"/>
      <c r="CX15" s="99"/>
      <c r="CY15" s="99"/>
      <c r="CZ15" s="99"/>
      <c r="DA15" s="99"/>
      <c r="DB15" s="99"/>
      <c r="DC15" s="100"/>
      <c r="DD15" s="98">
        <v>230000</v>
      </c>
      <c r="DE15" s="99"/>
      <c r="DF15" s="99"/>
      <c r="DG15" s="99"/>
      <c r="DH15" s="99"/>
      <c r="DI15" s="99"/>
      <c r="DJ15" s="99"/>
      <c r="DK15" s="99"/>
      <c r="DL15" s="99"/>
      <c r="DM15" s="99"/>
      <c r="DN15" s="100"/>
      <c r="DO15" s="101"/>
      <c r="DP15" s="102"/>
      <c r="DQ15" s="102"/>
      <c r="DR15" s="102"/>
      <c r="DS15" s="102"/>
      <c r="DT15" s="102"/>
      <c r="DU15" s="102"/>
      <c r="DV15" s="103"/>
      <c r="DW15" s="104"/>
      <c r="DX15" s="105"/>
      <c r="DY15" s="105"/>
      <c r="DZ15" s="105"/>
      <c r="EA15" s="105"/>
      <c r="EB15" s="105"/>
      <c r="EC15" s="106"/>
    </row>
    <row r="16" spans="1:133" s="6" customFormat="1" ht="51.75" customHeight="1">
      <c r="A16" s="107" t="s">
        <v>29</v>
      </c>
      <c r="B16" s="108"/>
      <c r="C16" s="108"/>
      <c r="D16" s="108"/>
      <c r="E16" s="108"/>
      <c r="F16" s="109"/>
      <c r="G16" s="110" t="s">
        <v>259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2"/>
      <c r="Z16" s="101">
        <v>6</v>
      </c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3"/>
      <c r="AL16" s="98">
        <f t="shared" si="0"/>
        <v>62500</v>
      </c>
      <c r="AM16" s="99"/>
      <c r="AN16" s="99"/>
      <c r="AO16" s="99"/>
      <c r="AP16" s="99"/>
      <c r="AQ16" s="99"/>
      <c r="AR16" s="99"/>
      <c r="AS16" s="99"/>
      <c r="AT16" s="100"/>
      <c r="AU16" s="101">
        <v>27500</v>
      </c>
      <c r="AV16" s="102"/>
      <c r="AW16" s="102"/>
      <c r="AX16" s="102"/>
      <c r="AY16" s="102"/>
      <c r="AZ16" s="102"/>
      <c r="BA16" s="102"/>
      <c r="BB16" s="102"/>
      <c r="BC16" s="103"/>
      <c r="BD16" s="101">
        <v>10000</v>
      </c>
      <c r="BE16" s="102"/>
      <c r="BF16" s="102"/>
      <c r="BG16" s="102"/>
      <c r="BH16" s="102"/>
      <c r="BI16" s="102"/>
      <c r="BJ16" s="102"/>
      <c r="BK16" s="102"/>
      <c r="BL16" s="103"/>
      <c r="BM16" s="101">
        <v>25000</v>
      </c>
      <c r="BN16" s="102"/>
      <c r="BO16" s="102"/>
      <c r="BP16" s="102"/>
      <c r="BQ16" s="102"/>
      <c r="BR16" s="102"/>
      <c r="BS16" s="102"/>
      <c r="BT16" s="102"/>
      <c r="BU16" s="103"/>
      <c r="BV16" s="101"/>
      <c r="BW16" s="102"/>
      <c r="BX16" s="102"/>
      <c r="BY16" s="102"/>
      <c r="BZ16" s="102"/>
      <c r="CA16" s="102"/>
      <c r="CB16" s="102"/>
      <c r="CC16" s="102"/>
      <c r="CD16" s="102"/>
      <c r="CE16" s="102"/>
      <c r="CF16" s="103"/>
      <c r="CG16" s="98">
        <f>Z16*AL16*12</f>
        <v>4500000</v>
      </c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100"/>
      <c r="CS16" s="98">
        <f t="shared" si="1"/>
        <v>4200000</v>
      </c>
      <c r="CT16" s="99"/>
      <c r="CU16" s="99"/>
      <c r="CV16" s="99"/>
      <c r="CW16" s="99"/>
      <c r="CX16" s="99"/>
      <c r="CY16" s="99"/>
      <c r="CZ16" s="99"/>
      <c r="DA16" s="99"/>
      <c r="DB16" s="99"/>
      <c r="DC16" s="100"/>
      <c r="DD16" s="98">
        <v>300000</v>
      </c>
      <c r="DE16" s="99"/>
      <c r="DF16" s="99"/>
      <c r="DG16" s="99"/>
      <c r="DH16" s="99"/>
      <c r="DI16" s="99"/>
      <c r="DJ16" s="99"/>
      <c r="DK16" s="99"/>
      <c r="DL16" s="99"/>
      <c r="DM16" s="99"/>
      <c r="DN16" s="100"/>
      <c r="DO16" s="101"/>
      <c r="DP16" s="102"/>
      <c r="DQ16" s="102"/>
      <c r="DR16" s="102"/>
      <c r="DS16" s="102"/>
      <c r="DT16" s="102"/>
      <c r="DU16" s="102"/>
      <c r="DV16" s="103"/>
      <c r="DW16" s="104"/>
      <c r="DX16" s="105"/>
      <c r="DY16" s="105"/>
      <c r="DZ16" s="105"/>
      <c r="EA16" s="105"/>
      <c r="EB16" s="105"/>
      <c r="EC16" s="106"/>
    </row>
    <row r="17" spans="1:133" s="6" customFormat="1" ht="27" customHeight="1">
      <c r="A17" s="107" t="s">
        <v>120</v>
      </c>
      <c r="B17" s="108"/>
      <c r="C17" s="108"/>
      <c r="D17" s="108"/>
      <c r="E17" s="108"/>
      <c r="F17" s="109"/>
      <c r="G17" s="110" t="s">
        <v>260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2"/>
      <c r="Z17" s="101">
        <v>6</v>
      </c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3"/>
      <c r="AL17" s="98">
        <f t="shared" si="0"/>
        <v>26270.02</v>
      </c>
      <c r="AM17" s="99"/>
      <c r="AN17" s="99"/>
      <c r="AO17" s="99"/>
      <c r="AP17" s="99"/>
      <c r="AQ17" s="99"/>
      <c r="AR17" s="99"/>
      <c r="AS17" s="99"/>
      <c r="AT17" s="100"/>
      <c r="AU17" s="98">
        <v>20600</v>
      </c>
      <c r="AV17" s="99"/>
      <c r="AW17" s="99"/>
      <c r="AX17" s="99"/>
      <c r="AY17" s="99"/>
      <c r="AZ17" s="99"/>
      <c r="BA17" s="99"/>
      <c r="BB17" s="99"/>
      <c r="BC17" s="100"/>
      <c r="BD17" s="98">
        <v>2000</v>
      </c>
      <c r="BE17" s="99"/>
      <c r="BF17" s="99"/>
      <c r="BG17" s="99"/>
      <c r="BH17" s="99"/>
      <c r="BI17" s="99"/>
      <c r="BJ17" s="99"/>
      <c r="BK17" s="99"/>
      <c r="BL17" s="100"/>
      <c r="BM17" s="98">
        <f>3700-19.99-9.99</f>
        <v>3670.0200000000004</v>
      </c>
      <c r="BN17" s="99"/>
      <c r="BO17" s="99"/>
      <c r="BP17" s="99"/>
      <c r="BQ17" s="99"/>
      <c r="BR17" s="99"/>
      <c r="BS17" s="99"/>
      <c r="BT17" s="99"/>
      <c r="BU17" s="100"/>
      <c r="BV17" s="98"/>
      <c r="BW17" s="99"/>
      <c r="BX17" s="99"/>
      <c r="BY17" s="99"/>
      <c r="BZ17" s="99"/>
      <c r="CA17" s="99"/>
      <c r="CB17" s="99"/>
      <c r="CC17" s="99"/>
      <c r="CD17" s="99"/>
      <c r="CE17" s="99"/>
      <c r="CF17" s="100"/>
      <c r="CG17" s="98">
        <f>Z17*AL17*12</f>
        <v>1891441.44</v>
      </c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100"/>
      <c r="CS17" s="98">
        <f t="shared" si="1"/>
        <v>1691441.44</v>
      </c>
      <c r="CT17" s="99"/>
      <c r="CU17" s="99"/>
      <c r="CV17" s="99"/>
      <c r="CW17" s="99"/>
      <c r="CX17" s="99"/>
      <c r="CY17" s="99"/>
      <c r="CZ17" s="99"/>
      <c r="DA17" s="99"/>
      <c r="DB17" s="99"/>
      <c r="DC17" s="100"/>
      <c r="DD17" s="98">
        <v>200000</v>
      </c>
      <c r="DE17" s="99"/>
      <c r="DF17" s="99"/>
      <c r="DG17" s="99"/>
      <c r="DH17" s="99"/>
      <c r="DI17" s="99"/>
      <c r="DJ17" s="99"/>
      <c r="DK17" s="99"/>
      <c r="DL17" s="99"/>
      <c r="DM17" s="99"/>
      <c r="DN17" s="100"/>
      <c r="DO17" s="101"/>
      <c r="DP17" s="102"/>
      <c r="DQ17" s="102"/>
      <c r="DR17" s="102"/>
      <c r="DS17" s="102"/>
      <c r="DT17" s="102"/>
      <c r="DU17" s="102"/>
      <c r="DV17" s="103"/>
      <c r="DW17" s="104"/>
      <c r="DX17" s="105"/>
      <c r="DY17" s="105"/>
      <c r="DZ17" s="105"/>
      <c r="EA17" s="105"/>
      <c r="EB17" s="105"/>
      <c r="EC17" s="106"/>
    </row>
    <row r="18" spans="1:133" s="6" customFormat="1" ht="27" customHeight="1">
      <c r="A18" s="107"/>
      <c r="B18" s="108"/>
      <c r="C18" s="108"/>
      <c r="D18" s="108"/>
      <c r="E18" s="108"/>
      <c r="F18" s="109"/>
      <c r="G18" s="110" t="s">
        <v>260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2"/>
      <c r="Z18" s="101">
        <v>0.8</v>
      </c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3"/>
      <c r="AL18" s="98">
        <f>AU18+BD18+BM18</f>
        <v>21697.06</v>
      </c>
      <c r="AM18" s="99"/>
      <c r="AN18" s="99"/>
      <c r="AO18" s="99"/>
      <c r="AP18" s="99"/>
      <c r="AQ18" s="99"/>
      <c r="AR18" s="99"/>
      <c r="AS18" s="99"/>
      <c r="AT18" s="100"/>
      <c r="AU18" s="98">
        <v>16480</v>
      </c>
      <c r="AV18" s="99"/>
      <c r="AW18" s="99"/>
      <c r="AX18" s="99"/>
      <c r="AY18" s="99"/>
      <c r="AZ18" s="99"/>
      <c r="BA18" s="99"/>
      <c r="BB18" s="99"/>
      <c r="BC18" s="100"/>
      <c r="BD18" s="98">
        <v>1600</v>
      </c>
      <c r="BE18" s="99"/>
      <c r="BF18" s="99"/>
      <c r="BG18" s="99"/>
      <c r="BH18" s="99"/>
      <c r="BI18" s="99"/>
      <c r="BJ18" s="99"/>
      <c r="BK18" s="99"/>
      <c r="BL18" s="100"/>
      <c r="BM18" s="98">
        <f>4440-0.04-932.54+34.63+75.01</f>
        <v>3617.0600000000004</v>
      </c>
      <c r="BN18" s="99"/>
      <c r="BO18" s="99"/>
      <c r="BP18" s="99"/>
      <c r="BQ18" s="99"/>
      <c r="BR18" s="99"/>
      <c r="BS18" s="99"/>
      <c r="BT18" s="99"/>
      <c r="BU18" s="100"/>
      <c r="BV18" s="98"/>
      <c r="BW18" s="99"/>
      <c r="BX18" s="99"/>
      <c r="BY18" s="99"/>
      <c r="BZ18" s="99"/>
      <c r="CA18" s="99"/>
      <c r="CB18" s="99"/>
      <c r="CC18" s="99"/>
      <c r="CD18" s="99"/>
      <c r="CE18" s="99"/>
      <c r="CF18" s="100"/>
      <c r="CG18" s="98">
        <v>208291.76</v>
      </c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100"/>
      <c r="CS18" s="98">
        <f t="shared" si="1"/>
        <v>158291.76</v>
      </c>
      <c r="CT18" s="99"/>
      <c r="CU18" s="99"/>
      <c r="CV18" s="99"/>
      <c r="CW18" s="99"/>
      <c r="CX18" s="99"/>
      <c r="CY18" s="99"/>
      <c r="CZ18" s="99"/>
      <c r="DA18" s="99"/>
      <c r="DB18" s="99"/>
      <c r="DC18" s="100"/>
      <c r="DD18" s="98">
        <v>50000</v>
      </c>
      <c r="DE18" s="99"/>
      <c r="DF18" s="99"/>
      <c r="DG18" s="99"/>
      <c r="DH18" s="99"/>
      <c r="DI18" s="99"/>
      <c r="DJ18" s="99"/>
      <c r="DK18" s="99"/>
      <c r="DL18" s="99"/>
      <c r="DM18" s="99"/>
      <c r="DN18" s="100"/>
      <c r="DO18" s="98"/>
      <c r="DP18" s="102"/>
      <c r="DQ18" s="102"/>
      <c r="DR18" s="102"/>
      <c r="DS18" s="102"/>
      <c r="DT18" s="102"/>
      <c r="DU18" s="102"/>
      <c r="DV18" s="103"/>
      <c r="DW18" s="104"/>
      <c r="DX18" s="105"/>
      <c r="DY18" s="105"/>
      <c r="DZ18" s="105"/>
      <c r="EA18" s="105"/>
      <c r="EB18" s="105"/>
      <c r="EC18" s="106"/>
    </row>
    <row r="19" spans="1:133" s="6" customFormat="1" ht="27" customHeight="1">
      <c r="A19" s="107"/>
      <c r="B19" s="108"/>
      <c r="C19" s="108"/>
      <c r="D19" s="108"/>
      <c r="E19" s="108"/>
      <c r="F19" s="109"/>
      <c r="G19" s="110" t="s">
        <v>260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2"/>
      <c r="Z19" s="101">
        <v>8</v>
      </c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  <c r="AL19" s="98">
        <f t="shared" si="0"/>
        <v>82650</v>
      </c>
      <c r="AM19" s="99"/>
      <c r="AN19" s="99"/>
      <c r="AO19" s="99"/>
      <c r="AP19" s="99"/>
      <c r="AQ19" s="99"/>
      <c r="AR19" s="99"/>
      <c r="AS19" s="99"/>
      <c r="AT19" s="100"/>
      <c r="AU19" s="98">
        <v>32000</v>
      </c>
      <c r="AV19" s="99"/>
      <c r="AW19" s="99"/>
      <c r="AX19" s="99"/>
      <c r="AY19" s="99"/>
      <c r="AZ19" s="99"/>
      <c r="BA19" s="99"/>
      <c r="BB19" s="99"/>
      <c r="BC19" s="100"/>
      <c r="BD19" s="98">
        <v>1550</v>
      </c>
      <c r="BE19" s="99"/>
      <c r="BF19" s="99"/>
      <c r="BG19" s="99"/>
      <c r="BH19" s="99"/>
      <c r="BI19" s="99"/>
      <c r="BJ19" s="99"/>
      <c r="BK19" s="99"/>
      <c r="BL19" s="100"/>
      <c r="BM19" s="98">
        <f>49500-400</f>
        <v>49100</v>
      </c>
      <c r="BN19" s="99"/>
      <c r="BO19" s="99"/>
      <c r="BP19" s="99"/>
      <c r="BQ19" s="99"/>
      <c r="BR19" s="99"/>
      <c r="BS19" s="99"/>
      <c r="BT19" s="99"/>
      <c r="BU19" s="100"/>
      <c r="BV19" s="98"/>
      <c r="BW19" s="99"/>
      <c r="BX19" s="99"/>
      <c r="BY19" s="99"/>
      <c r="BZ19" s="99"/>
      <c r="CA19" s="99"/>
      <c r="CB19" s="99"/>
      <c r="CC19" s="99"/>
      <c r="CD19" s="99"/>
      <c r="CE19" s="99"/>
      <c r="CF19" s="100"/>
      <c r="CG19" s="98">
        <f>Z19*AL19*12</f>
        <v>7934400</v>
      </c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100"/>
      <c r="CS19" s="98"/>
      <c r="CT19" s="99"/>
      <c r="CU19" s="99"/>
      <c r="CV19" s="99"/>
      <c r="CW19" s="99"/>
      <c r="CX19" s="99"/>
      <c r="CY19" s="99"/>
      <c r="CZ19" s="99"/>
      <c r="DA19" s="99"/>
      <c r="DB19" s="99"/>
      <c r="DC19" s="100"/>
      <c r="DD19" s="101"/>
      <c r="DE19" s="102"/>
      <c r="DF19" s="102"/>
      <c r="DG19" s="102"/>
      <c r="DH19" s="102"/>
      <c r="DI19" s="102"/>
      <c r="DJ19" s="102"/>
      <c r="DK19" s="102"/>
      <c r="DL19" s="102"/>
      <c r="DM19" s="102"/>
      <c r="DN19" s="103"/>
      <c r="DO19" s="98">
        <f>CG19</f>
        <v>7934400</v>
      </c>
      <c r="DP19" s="102"/>
      <c r="DQ19" s="102"/>
      <c r="DR19" s="102"/>
      <c r="DS19" s="102"/>
      <c r="DT19" s="102"/>
      <c r="DU19" s="102"/>
      <c r="DV19" s="103"/>
      <c r="DW19" s="104"/>
      <c r="DX19" s="105"/>
      <c r="DY19" s="105"/>
      <c r="DZ19" s="105"/>
      <c r="EA19" s="105"/>
      <c r="EB19" s="105"/>
      <c r="EC19" s="106"/>
    </row>
    <row r="20" spans="1:133" s="6" customFormat="1" ht="27" customHeight="1">
      <c r="A20" s="107"/>
      <c r="B20" s="108"/>
      <c r="C20" s="108"/>
      <c r="D20" s="108"/>
      <c r="E20" s="108"/>
      <c r="F20" s="109"/>
      <c r="G20" s="110" t="s">
        <v>260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01">
        <v>0.3</v>
      </c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3"/>
      <c r="AL20" s="98">
        <f t="shared" si="0"/>
        <v>38665.99</v>
      </c>
      <c r="AM20" s="99"/>
      <c r="AN20" s="99"/>
      <c r="AO20" s="99"/>
      <c r="AP20" s="99"/>
      <c r="AQ20" s="99"/>
      <c r="AR20" s="99"/>
      <c r="AS20" s="99"/>
      <c r="AT20" s="100"/>
      <c r="AU20" s="98">
        <v>20600</v>
      </c>
      <c r="AV20" s="99"/>
      <c r="AW20" s="99"/>
      <c r="AX20" s="99"/>
      <c r="AY20" s="99"/>
      <c r="AZ20" s="99"/>
      <c r="BA20" s="99"/>
      <c r="BB20" s="99"/>
      <c r="BC20" s="100"/>
      <c r="BD20" s="98">
        <v>1500</v>
      </c>
      <c r="BE20" s="99"/>
      <c r="BF20" s="99"/>
      <c r="BG20" s="99"/>
      <c r="BH20" s="99"/>
      <c r="BI20" s="99"/>
      <c r="BJ20" s="99"/>
      <c r="BK20" s="99"/>
      <c r="BL20" s="100"/>
      <c r="BM20" s="98">
        <f>17000-433.33-0.68</f>
        <v>16565.989999999998</v>
      </c>
      <c r="BN20" s="99"/>
      <c r="BO20" s="99"/>
      <c r="BP20" s="99"/>
      <c r="BQ20" s="99"/>
      <c r="BR20" s="99"/>
      <c r="BS20" s="99"/>
      <c r="BT20" s="99"/>
      <c r="BU20" s="100"/>
      <c r="BV20" s="98"/>
      <c r="BW20" s="99"/>
      <c r="BX20" s="99"/>
      <c r="BY20" s="99"/>
      <c r="BZ20" s="99"/>
      <c r="CA20" s="99"/>
      <c r="CB20" s="99"/>
      <c r="CC20" s="99"/>
      <c r="CD20" s="99"/>
      <c r="CE20" s="99"/>
      <c r="CF20" s="100"/>
      <c r="CG20" s="98">
        <v>139197.54</v>
      </c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100"/>
      <c r="CS20" s="98"/>
      <c r="CT20" s="99"/>
      <c r="CU20" s="99"/>
      <c r="CV20" s="99"/>
      <c r="CW20" s="99"/>
      <c r="CX20" s="99"/>
      <c r="CY20" s="99"/>
      <c r="CZ20" s="99"/>
      <c r="DA20" s="99"/>
      <c r="DB20" s="99"/>
      <c r="DC20" s="100"/>
      <c r="DD20" s="101"/>
      <c r="DE20" s="102"/>
      <c r="DF20" s="102"/>
      <c r="DG20" s="102"/>
      <c r="DH20" s="102"/>
      <c r="DI20" s="102"/>
      <c r="DJ20" s="102"/>
      <c r="DK20" s="102"/>
      <c r="DL20" s="102"/>
      <c r="DM20" s="102"/>
      <c r="DN20" s="103"/>
      <c r="DO20" s="98">
        <f>CG20</f>
        <v>139197.54</v>
      </c>
      <c r="DP20" s="102"/>
      <c r="DQ20" s="102"/>
      <c r="DR20" s="102"/>
      <c r="DS20" s="102"/>
      <c r="DT20" s="102"/>
      <c r="DU20" s="102"/>
      <c r="DV20" s="103"/>
      <c r="DW20" s="104"/>
      <c r="DX20" s="105"/>
      <c r="DY20" s="105"/>
      <c r="DZ20" s="105"/>
      <c r="EA20" s="105"/>
      <c r="EB20" s="105"/>
      <c r="EC20" s="106"/>
    </row>
    <row r="21" spans="1:133" s="6" customFormat="1" ht="205.5" customHeight="1">
      <c r="A21" s="107" t="s">
        <v>7</v>
      </c>
      <c r="B21" s="108"/>
      <c r="C21" s="108"/>
      <c r="D21" s="108"/>
      <c r="E21" s="108"/>
      <c r="F21" s="109"/>
      <c r="G21" s="110" t="s">
        <v>255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  <c r="Z21" s="101">
        <v>10</v>
      </c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3"/>
      <c r="AL21" s="98">
        <v>1250</v>
      </c>
      <c r="AM21" s="99"/>
      <c r="AN21" s="99"/>
      <c r="AO21" s="99"/>
      <c r="AP21" s="99"/>
      <c r="AQ21" s="99"/>
      <c r="AR21" s="99"/>
      <c r="AS21" s="99"/>
      <c r="AT21" s="100"/>
      <c r="AU21" s="101" t="s">
        <v>1</v>
      </c>
      <c r="AV21" s="102"/>
      <c r="AW21" s="102"/>
      <c r="AX21" s="102"/>
      <c r="AY21" s="102"/>
      <c r="AZ21" s="102"/>
      <c r="BA21" s="102"/>
      <c r="BB21" s="102"/>
      <c r="BC21" s="103"/>
      <c r="BD21" s="101" t="s">
        <v>1</v>
      </c>
      <c r="BE21" s="102"/>
      <c r="BF21" s="102"/>
      <c r="BG21" s="102"/>
      <c r="BH21" s="102"/>
      <c r="BI21" s="102"/>
      <c r="BJ21" s="102"/>
      <c r="BK21" s="102"/>
      <c r="BL21" s="103"/>
      <c r="BM21" s="101" t="s">
        <v>1</v>
      </c>
      <c r="BN21" s="102"/>
      <c r="BO21" s="102"/>
      <c r="BP21" s="102"/>
      <c r="BQ21" s="102"/>
      <c r="BR21" s="102"/>
      <c r="BS21" s="102"/>
      <c r="BT21" s="102"/>
      <c r="BU21" s="103"/>
      <c r="BV21" s="101" t="s">
        <v>1</v>
      </c>
      <c r="BW21" s="102"/>
      <c r="BX21" s="102"/>
      <c r="BY21" s="102"/>
      <c r="BZ21" s="102"/>
      <c r="CA21" s="102"/>
      <c r="CB21" s="102"/>
      <c r="CC21" s="102"/>
      <c r="CD21" s="102"/>
      <c r="CE21" s="102"/>
      <c r="CF21" s="103"/>
      <c r="CG21" s="98">
        <v>150000</v>
      </c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100"/>
      <c r="CS21" s="98">
        <v>100000</v>
      </c>
      <c r="CT21" s="99"/>
      <c r="CU21" s="99"/>
      <c r="CV21" s="99"/>
      <c r="CW21" s="99"/>
      <c r="CX21" s="99"/>
      <c r="CY21" s="99"/>
      <c r="CZ21" s="99"/>
      <c r="DA21" s="99"/>
      <c r="DB21" s="99"/>
      <c r="DC21" s="100"/>
      <c r="DD21" s="98"/>
      <c r="DE21" s="99"/>
      <c r="DF21" s="99"/>
      <c r="DG21" s="99"/>
      <c r="DH21" s="99"/>
      <c r="DI21" s="99"/>
      <c r="DJ21" s="99"/>
      <c r="DK21" s="99"/>
      <c r="DL21" s="99"/>
      <c r="DM21" s="99"/>
      <c r="DN21" s="100"/>
      <c r="DO21" s="98">
        <v>50000</v>
      </c>
      <c r="DP21" s="99"/>
      <c r="DQ21" s="99"/>
      <c r="DR21" s="99"/>
      <c r="DS21" s="99"/>
      <c r="DT21" s="99"/>
      <c r="DU21" s="99"/>
      <c r="DV21" s="100"/>
      <c r="DW21" s="104"/>
      <c r="DX21" s="105"/>
      <c r="DY21" s="105"/>
      <c r="DZ21" s="105"/>
      <c r="EA21" s="105"/>
      <c r="EB21" s="105"/>
      <c r="EC21" s="106"/>
    </row>
    <row r="22" spans="1:133" s="6" customFormat="1" ht="16.5" customHeight="1">
      <c r="A22" s="121" t="s">
        <v>17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4"/>
      <c r="AL22" s="101"/>
      <c r="AM22" s="102"/>
      <c r="AN22" s="102"/>
      <c r="AO22" s="102"/>
      <c r="AP22" s="102"/>
      <c r="AQ22" s="102"/>
      <c r="AR22" s="102"/>
      <c r="AS22" s="102"/>
      <c r="AT22" s="103"/>
      <c r="AU22" s="101" t="s">
        <v>1</v>
      </c>
      <c r="AV22" s="102"/>
      <c r="AW22" s="102"/>
      <c r="AX22" s="102"/>
      <c r="AY22" s="102"/>
      <c r="AZ22" s="102"/>
      <c r="BA22" s="102"/>
      <c r="BB22" s="102"/>
      <c r="BC22" s="103"/>
      <c r="BD22" s="101" t="s">
        <v>1</v>
      </c>
      <c r="BE22" s="102"/>
      <c r="BF22" s="102"/>
      <c r="BG22" s="102"/>
      <c r="BH22" s="102"/>
      <c r="BI22" s="102"/>
      <c r="BJ22" s="102"/>
      <c r="BK22" s="102"/>
      <c r="BL22" s="103"/>
      <c r="BM22" s="101" t="s">
        <v>1</v>
      </c>
      <c r="BN22" s="102"/>
      <c r="BO22" s="102"/>
      <c r="BP22" s="102"/>
      <c r="BQ22" s="102"/>
      <c r="BR22" s="102"/>
      <c r="BS22" s="102"/>
      <c r="BT22" s="102"/>
      <c r="BU22" s="103"/>
      <c r="BV22" s="101"/>
      <c r="BW22" s="102"/>
      <c r="BX22" s="102"/>
      <c r="BY22" s="102"/>
      <c r="BZ22" s="102"/>
      <c r="CA22" s="102"/>
      <c r="CB22" s="102"/>
      <c r="CC22" s="102"/>
      <c r="CD22" s="102"/>
      <c r="CE22" s="102"/>
      <c r="CF22" s="103"/>
      <c r="CG22" s="98">
        <f>SUM(CG13:CR21)</f>
        <v>37523597.54</v>
      </c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3"/>
      <c r="CS22" s="98">
        <f>SUM(CS12:DC21)</f>
        <v>25808294.92</v>
      </c>
      <c r="CT22" s="99"/>
      <c r="CU22" s="99"/>
      <c r="CV22" s="99"/>
      <c r="CW22" s="99"/>
      <c r="CX22" s="99"/>
      <c r="CY22" s="99"/>
      <c r="CZ22" s="99"/>
      <c r="DA22" s="99"/>
      <c r="DB22" s="99"/>
      <c r="DC22" s="100"/>
      <c r="DD22" s="98">
        <f>SUM(DD12:DN21)</f>
        <v>3591705.08</v>
      </c>
      <c r="DE22" s="99"/>
      <c r="DF22" s="99"/>
      <c r="DG22" s="99"/>
      <c r="DH22" s="99"/>
      <c r="DI22" s="99"/>
      <c r="DJ22" s="99"/>
      <c r="DK22" s="99"/>
      <c r="DL22" s="99"/>
      <c r="DM22" s="99"/>
      <c r="DN22" s="100"/>
      <c r="DO22" s="98">
        <f>SUM(DO19:DV21)</f>
        <v>8123597.54</v>
      </c>
      <c r="DP22" s="102"/>
      <c r="DQ22" s="102"/>
      <c r="DR22" s="102"/>
      <c r="DS22" s="102"/>
      <c r="DT22" s="102"/>
      <c r="DU22" s="102"/>
      <c r="DV22" s="103"/>
      <c r="DW22" s="104"/>
      <c r="DX22" s="105"/>
      <c r="DY22" s="105"/>
      <c r="DZ22" s="105"/>
      <c r="EA22" s="105"/>
      <c r="EB22" s="105"/>
      <c r="EC22" s="106"/>
    </row>
    <row r="23" spans="1:133" ht="15">
      <c r="A23" s="140" t="s">
        <v>213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</row>
  </sheetData>
  <sheetProtection/>
  <mergeCells count="175">
    <mergeCell ref="DW18:EC18"/>
    <mergeCell ref="BM18:BU18"/>
    <mergeCell ref="BV18:CF18"/>
    <mergeCell ref="CG18:CR18"/>
    <mergeCell ref="CS18:DC18"/>
    <mergeCell ref="DD18:DN18"/>
    <mergeCell ref="DO18:DV18"/>
    <mergeCell ref="A18:F18"/>
    <mergeCell ref="G18:Y18"/>
    <mergeCell ref="Z18:AK18"/>
    <mergeCell ref="AL18:AT18"/>
    <mergeCell ref="AU18:BC18"/>
    <mergeCell ref="BD18:BL18"/>
    <mergeCell ref="A5:AV5"/>
    <mergeCell ref="A23:EC23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BM14:BU14"/>
    <mergeCell ref="BV14:CF14"/>
    <mergeCell ref="BD14:BL14"/>
    <mergeCell ref="CG16:CR16"/>
    <mergeCell ref="BD16:BL16"/>
    <mergeCell ref="DO14:DV14"/>
    <mergeCell ref="Z15:AK15"/>
    <mergeCell ref="AL15:AT15"/>
    <mergeCell ref="AU15:BC15"/>
    <mergeCell ref="BM16:BU16"/>
    <mergeCell ref="BV16:CF16"/>
    <mergeCell ref="DO16:DV16"/>
    <mergeCell ref="A17:F17"/>
    <mergeCell ref="G17:Y17"/>
    <mergeCell ref="Z17:AK17"/>
    <mergeCell ref="DO15:DV15"/>
    <mergeCell ref="DW15:EC15"/>
    <mergeCell ref="A16:F16"/>
    <mergeCell ref="Z16:AK16"/>
    <mergeCell ref="AL16:AT16"/>
    <mergeCell ref="AU16:BC16"/>
    <mergeCell ref="BD15:BL15"/>
    <mergeCell ref="A15:F15"/>
    <mergeCell ref="CS15:DC15"/>
    <mergeCell ref="DD15:DN15"/>
    <mergeCell ref="BM15:BU15"/>
    <mergeCell ref="BV15:CF15"/>
    <mergeCell ref="CG15:CR15"/>
    <mergeCell ref="AL22:AT22"/>
    <mergeCell ref="AU22:BC22"/>
    <mergeCell ref="AL21:AT21"/>
    <mergeCell ref="AU21:BC21"/>
    <mergeCell ref="CG21:CR21"/>
    <mergeCell ref="CG22:CR22"/>
    <mergeCell ref="CS22:DC22"/>
    <mergeCell ref="CS16:DC16"/>
    <mergeCell ref="BD21:BL21"/>
    <mergeCell ref="BM21:BU21"/>
    <mergeCell ref="BV21:CF21"/>
    <mergeCell ref="Z21:AK21"/>
    <mergeCell ref="CG17:CR17"/>
    <mergeCell ref="CS19:DC19"/>
    <mergeCell ref="BV19:CF19"/>
    <mergeCell ref="CG19:CR19"/>
    <mergeCell ref="DW16:EC16"/>
    <mergeCell ref="DW22:EC22"/>
    <mergeCell ref="DD22:DN22"/>
    <mergeCell ref="DO22:DV22"/>
    <mergeCell ref="DD16:DN16"/>
    <mergeCell ref="BD22:BL22"/>
    <mergeCell ref="BM22:BU22"/>
    <mergeCell ref="BV22:CF22"/>
    <mergeCell ref="CS21:DC21"/>
    <mergeCell ref="DD21:DN21"/>
    <mergeCell ref="DO21:DV21"/>
    <mergeCell ref="DW21:EC21"/>
    <mergeCell ref="A22:AK22"/>
    <mergeCell ref="G14:Y14"/>
    <mergeCell ref="G15:Y15"/>
    <mergeCell ref="G16:Y16"/>
    <mergeCell ref="A21:F21"/>
    <mergeCell ref="G21:Y21"/>
    <mergeCell ref="BM17:BU17"/>
    <mergeCell ref="BV17:C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  <mergeCell ref="A13:F13"/>
    <mergeCell ref="G13:Y13"/>
    <mergeCell ref="Z13:AK13"/>
    <mergeCell ref="AL13:AT13"/>
    <mergeCell ref="AU13:BC13"/>
    <mergeCell ref="BD13:BL13"/>
    <mergeCell ref="DW13:EC13"/>
    <mergeCell ref="BM13:BU13"/>
    <mergeCell ref="BV13:CF13"/>
    <mergeCell ref="CG13:CR13"/>
    <mergeCell ref="CS13:DC13"/>
    <mergeCell ref="DD13:DN13"/>
    <mergeCell ref="DO13:DV13"/>
    <mergeCell ref="DW17:EC17"/>
    <mergeCell ref="A19:F19"/>
    <mergeCell ref="G19:Y19"/>
    <mergeCell ref="Z19:AK19"/>
    <mergeCell ref="AL19:AT19"/>
    <mergeCell ref="AU19:BC19"/>
    <mergeCell ref="BD19:BL19"/>
    <mergeCell ref="AL17:AT17"/>
    <mergeCell ref="AU17:BC17"/>
    <mergeCell ref="BD17:BL17"/>
    <mergeCell ref="DD19:DN19"/>
    <mergeCell ref="DO19:DV19"/>
    <mergeCell ref="CS17:DC17"/>
    <mergeCell ref="DD17:DN17"/>
    <mergeCell ref="DO17:DV17"/>
    <mergeCell ref="BD20:BL20"/>
    <mergeCell ref="BM20:BU20"/>
    <mergeCell ref="BV20:CF20"/>
    <mergeCell ref="CG20:CR20"/>
    <mergeCell ref="BM19:BU19"/>
    <mergeCell ref="CS20:DC20"/>
    <mergeCell ref="DD20:DN20"/>
    <mergeCell ref="DO20:DV20"/>
    <mergeCell ref="DW20:EC20"/>
    <mergeCell ref="DW19:EC19"/>
    <mergeCell ref="A20:F20"/>
    <mergeCell ref="G20:Y20"/>
    <mergeCell ref="Z20:AK20"/>
    <mergeCell ref="AL20:AT20"/>
    <mergeCell ref="AU20:BC20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18"/>
  <sheetViews>
    <sheetView view="pageBreakPreview" zoomScaleSheetLayoutView="100" zoomScalePageLayoutView="0" workbookViewId="0" topLeftCell="A10">
      <selection activeCell="A17" sqref="A17:BY17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5" customFormat="1" ht="15">
      <c r="A1" s="173" t="s">
        <v>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</row>
    <row r="2" s="5" customFormat="1" ht="12.75" customHeight="1"/>
    <row r="3" spans="1:137" s="3" customFormat="1" ht="21.75" customHeight="1">
      <c r="A3" s="155" t="s">
        <v>3</v>
      </c>
      <c r="B3" s="156"/>
      <c r="C3" s="156"/>
      <c r="D3" s="156"/>
      <c r="E3" s="156"/>
      <c r="F3" s="157"/>
      <c r="G3" s="155" t="s">
        <v>24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7"/>
      <c r="AC3" s="155" t="s">
        <v>212</v>
      </c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69"/>
      <c r="AP3" s="155" t="s">
        <v>34</v>
      </c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7"/>
      <c r="BC3" s="155" t="s">
        <v>182</v>
      </c>
      <c r="BD3" s="156"/>
      <c r="BE3" s="156"/>
      <c r="BF3" s="156"/>
      <c r="BG3" s="156"/>
      <c r="BH3" s="156"/>
      <c r="BI3" s="156"/>
      <c r="BJ3" s="156"/>
      <c r="BK3" s="156"/>
      <c r="BL3" s="157"/>
      <c r="BM3" s="155" t="s">
        <v>25</v>
      </c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5" t="s">
        <v>232</v>
      </c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7"/>
      <c r="CM3" s="164" t="s">
        <v>0</v>
      </c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7"/>
    </row>
    <row r="4" spans="1:137" s="3" customFormat="1" ht="90" customHeight="1">
      <c r="A4" s="158"/>
      <c r="B4" s="159"/>
      <c r="C4" s="159"/>
      <c r="D4" s="159"/>
      <c r="E4" s="159"/>
      <c r="F4" s="160"/>
      <c r="G4" s="158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60"/>
      <c r="AC4" s="177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9"/>
      <c r="AP4" s="158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60"/>
      <c r="BC4" s="158"/>
      <c r="BD4" s="159"/>
      <c r="BE4" s="159"/>
      <c r="BF4" s="159"/>
      <c r="BG4" s="159"/>
      <c r="BH4" s="159"/>
      <c r="BI4" s="159"/>
      <c r="BJ4" s="159"/>
      <c r="BK4" s="159"/>
      <c r="BL4" s="160"/>
      <c r="BM4" s="158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8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0"/>
      <c r="CM4" s="172" t="s">
        <v>163</v>
      </c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2"/>
      <c r="CZ4" s="172" t="s">
        <v>172</v>
      </c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2"/>
      <c r="DN4" s="170" t="s">
        <v>35</v>
      </c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1"/>
    </row>
    <row r="5" spans="1:137" s="3" customFormat="1" ht="29.25" customHeight="1">
      <c r="A5" s="161"/>
      <c r="B5" s="162"/>
      <c r="C5" s="162"/>
      <c r="D5" s="162"/>
      <c r="E5" s="162"/>
      <c r="F5" s="163"/>
      <c r="G5" s="161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3"/>
      <c r="AC5" s="70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71"/>
      <c r="AP5" s="161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3"/>
      <c r="BC5" s="161"/>
      <c r="BD5" s="162"/>
      <c r="BE5" s="162"/>
      <c r="BF5" s="162"/>
      <c r="BG5" s="162"/>
      <c r="BH5" s="162"/>
      <c r="BI5" s="162"/>
      <c r="BJ5" s="162"/>
      <c r="BK5" s="162"/>
      <c r="BL5" s="163"/>
      <c r="BM5" s="161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1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3"/>
      <c r="CM5" s="133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5"/>
      <c r="CZ5" s="133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5"/>
      <c r="DN5" s="164" t="s">
        <v>2</v>
      </c>
      <c r="DO5" s="165"/>
      <c r="DP5" s="165"/>
      <c r="DQ5" s="165"/>
      <c r="DR5" s="165"/>
      <c r="DS5" s="165"/>
      <c r="DT5" s="165"/>
      <c r="DU5" s="165"/>
      <c r="DV5" s="165"/>
      <c r="DW5" s="166"/>
      <c r="DX5" s="164" t="s">
        <v>23</v>
      </c>
      <c r="DY5" s="165"/>
      <c r="DZ5" s="165"/>
      <c r="EA5" s="165"/>
      <c r="EB5" s="165"/>
      <c r="EC5" s="165"/>
      <c r="ED5" s="165"/>
      <c r="EE5" s="165"/>
      <c r="EF5" s="165"/>
      <c r="EG5" s="166"/>
    </row>
    <row r="6" spans="1:137" s="7" customFormat="1" ht="12.75">
      <c r="A6" s="167">
        <v>1</v>
      </c>
      <c r="B6" s="168"/>
      <c r="C6" s="168"/>
      <c r="D6" s="168"/>
      <c r="E6" s="168"/>
      <c r="F6" s="169"/>
      <c r="G6" s="167">
        <v>2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9"/>
      <c r="AC6" s="167">
        <v>3</v>
      </c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1"/>
      <c r="AP6" s="167">
        <v>4</v>
      </c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9"/>
      <c r="BC6" s="167">
        <v>5</v>
      </c>
      <c r="BD6" s="168"/>
      <c r="BE6" s="168"/>
      <c r="BF6" s="168"/>
      <c r="BG6" s="168"/>
      <c r="BH6" s="168"/>
      <c r="BI6" s="168"/>
      <c r="BJ6" s="168"/>
      <c r="BK6" s="168"/>
      <c r="BL6" s="169"/>
      <c r="BM6" s="167">
        <v>6</v>
      </c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7">
        <v>7</v>
      </c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9"/>
      <c r="CM6" s="167">
        <v>8</v>
      </c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9"/>
      <c r="CZ6" s="167">
        <v>9</v>
      </c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9"/>
      <c r="DN6" s="167">
        <v>10</v>
      </c>
      <c r="DO6" s="168"/>
      <c r="DP6" s="168"/>
      <c r="DQ6" s="168"/>
      <c r="DR6" s="168"/>
      <c r="DS6" s="168"/>
      <c r="DT6" s="168"/>
      <c r="DU6" s="168"/>
      <c r="DV6" s="168"/>
      <c r="DW6" s="169"/>
      <c r="DX6" s="167">
        <v>11</v>
      </c>
      <c r="DY6" s="168"/>
      <c r="DZ6" s="168"/>
      <c r="EA6" s="168"/>
      <c r="EB6" s="168"/>
      <c r="EC6" s="168"/>
      <c r="ED6" s="168"/>
      <c r="EE6" s="168"/>
      <c r="EF6" s="168"/>
      <c r="EG6" s="169"/>
    </row>
    <row r="7" spans="1:137" s="6" customFormat="1" ht="98.25" customHeight="1">
      <c r="A7" s="115" t="s">
        <v>6</v>
      </c>
      <c r="B7" s="116"/>
      <c r="C7" s="116"/>
      <c r="D7" s="116"/>
      <c r="E7" s="116"/>
      <c r="F7" s="117"/>
      <c r="G7" s="118" t="s">
        <v>37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20"/>
      <c r="AC7" s="148" t="s">
        <v>1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50"/>
      <c r="AP7" s="148" t="s">
        <v>1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50"/>
      <c r="BC7" s="148" t="s">
        <v>1</v>
      </c>
      <c r="BD7" s="149"/>
      <c r="BE7" s="149"/>
      <c r="BF7" s="149"/>
      <c r="BG7" s="149"/>
      <c r="BH7" s="149"/>
      <c r="BI7" s="149"/>
      <c r="BJ7" s="149"/>
      <c r="BK7" s="149"/>
      <c r="BL7" s="150"/>
      <c r="BM7" s="148" t="s">
        <v>1</v>
      </c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04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6"/>
      <c r="CM7" s="104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6"/>
      <c r="CZ7" s="104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6"/>
      <c r="DN7" s="104"/>
      <c r="DO7" s="105"/>
      <c r="DP7" s="105"/>
      <c r="DQ7" s="105"/>
      <c r="DR7" s="105"/>
      <c r="DS7" s="105"/>
      <c r="DT7" s="105"/>
      <c r="DU7" s="105"/>
      <c r="DV7" s="105"/>
      <c r="DW7" s="106"/>
      <c r="DX7" s="148"/>
      <c r="DY7" s="149"/>
      <c r="DZ7" s="149"/>
      <c r="EA7" s="149"/>
      <c r="EB7" s="149"/>
      <c r="EC7" s="149"/>
      <c r="ED7" s="149"/>
      <c r="EE7" s="149"/>
      <c r="EF7" s="149"/>
      <c r="EG7" s="150"/>
    </row>
    <row r="8" spans="1:137" s="6" customFormat="1" ht="78" customHeight="1">
      <c r="A8" s="115" t="s">
        <v>26</v>
      </c>
      <c r="B8" s="116"/>
      <c r="C8" s="116"/>
      <c r="D8" s="116"/>
      <c r="E8" s="116"/>
      <c r="F8" s="117"/>
      <c r="G8" s="118" t="s">
        <v>36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20"/>
      <c r="AC8" s="104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6"/>
      <c r="AP8" s="104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6"/>
      <c r="BC8" s="104"/>
      <c r="BD8" s="105"/>
      <c r="BE8" s="105"/>
      <c r="BF8" s="105"/>
      <c r="BG8" s="105"/>
      <c r="BH8" s="105"/>
      <c r="BI8" s="105"/>
      <c r="BJ8" s="105"/>
      <c r="BK8" s="105"/>
      <c r="BL8" s="106"/>
      <c r="BM8" s="104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4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6"/>
      <c r="CM8" s="104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6"/>
      <c r="CZ8" s="104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6"/>
      <c r="DN8" s="104"/>
      <c r="DO8" s="105"/>
      <c r="DP8" s="105"/>
      <c r="DQ8" s="105"/>
      <c r="DR8" s="105"/>
      <c r="DS8" s="105"/>
      <c r="DT8" s="105"/>
      <c r="DU8" s="105"/>
      <c r="DV8" s="105"/>
      <c r="DW8" s="106"/>
      <c r="DX8" s="148"/>
      <c r="DY8" s="149"/>
      <c r="DZ8" s="149"/>
      <c r="EA8" s="149"/>
      <c r="EB8" s="149"/>
      <c r="EC8" s="149"/>
      <c r="ED8" s="149"/>
      <c r="EE8" s="149"/>
      <c r="EF8" s="149"/>
      <c r="EG8" s="150"/>
    </row>
    <row r="9" spans="1:137" s="6" customFormat="1" ht="51.75" customHeight="1">
      <c r="A9" s="115" t="s">
        <v>27</v>
      </c>
      <c r="B9" s="116"/>
      <c r="C9" s="116"/>
      <c r="D9" s="116"/>
      <c r="E9" s="116"/>
      <c r="F9" s="117"/>
      <c r="G9" s="118" t="s">
        <v>30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0"/>
      <c r="AC9" s="104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6"/>
      <c r="AP9" s="104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6"/>
      <c r="BC9" s="104"/>
      <c r="BD9" s="105"/>
      <c r="BE9" s="105"/>
      <c r="BF9" s="105"/>
      <c r="BG9" s="105"/>
      <c r="BH9" s="105"/>
      <c r="BI9" s="105"/>
      <c r="BJ9" s="105"/>
      <c r="BK9" s="105"/>
      <c r="BL9" s="106"/>
      <c r="BM9" s="104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4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6"/>
      <c r="CM9" s="104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6"/>
      <c r="CZ9" s="104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6"/>
      <c r="DN9" s="104"/>
      <c r="DO9" s="105"/>
      <c r="DP9" s="105"/>
      <c r="DQ9" s="105"/>
      <c r="DR9" s="105"/>
      <c r="DS9" s="105"/>
      <c r="DT9" s="105"/>
      <c r="DU9" s="105"/>
      <c r="DV9" s="105"/>
      <c r="DW9" s="106"/>
      <c r="DX9" s="148"/>
      <c r="DY9" s="149"/>
      <c r="DZ9" s="149"/>
      <c r="EA9" s="149"/>
      <c r="EB9" s="149"/>
      <c r="EC9" s="149"/>
      <c r="ED9" s="149"/>
      <c r="EE9" s="149"/>
      <c r="EF9" s="149"/>
      <c r="EG9" s="150"/>
    </row>
    <row r="10" spans="1:137" s="6" customFormat="1" ht="39" customHeight="1">
      <c r="A10" s="115" t="s">
        <v>29</v>
      </c>
      <c r="B10" s="116"/>
      <c r="C10" s="116"/>
      <c r="D10" s="116"/>
      <c r="E10" s="116"/>
      <c r="F10" s="117"/>
      <c r="G10" s="118" t="s">
        <v>28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0"/>
      <c r="AC10" s="104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6"/>
      <c r="AP10" s="104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6"/>
      <c r="BC10" s="104"/>
      <c r="BD10" s="105"/>
      <c r="BE10" s="105"/>
      <c r="BF10" s="105"/>
      <c r="BG10" s="105"/>
      <c r="BH10" s="105"/>
      <c r="BI10" s="105"/>
      <c r="BJ10" s="105"/>
      <c r="BK10" s="105"/>
      <c r="BL10" s="106"/>
      <c r="BM10" s="104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4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6"/>
      <c r="CM10" s="104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6"/>
      <c r="CZ10" s="104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6"/>
      <c r="DN10" s="104"/>
      <c r="DO10" s="105"/>
      <c r="DP10" s="105"/>
      <c r="DQ10" s="105"/>
      <c r="DR10" s="105"/>
      <c r="DS10" s="105"/>
      <c r="DT10" s="105"/>
      <c r="DU10" s="105"/>
      <c r="DV10" s="105"/>
      <c r="DW10" s="106"/>
      <c r="DX10" s="148"/>
      <c r="DY10" s="149"/>
      <c r="DZ10" s="149"/>
      <c r="EA10" s="149"/>
      <c r="EB10" s="149"/>
      <c r="EC10" s="149"/>
      <c r="ED10" s="149"/>
      <c r="EE10" s="149"/>
      <c r="EF10" s="149"/>
      <c r="EG10" s="150"/>
    </row>
    <row r="11" spans="1:137" s="6" customFormat="1" ht="16.5" customHeight="1">
      <c r="A11" s="151"/>
      <c r="B11" s="152"/>
      <c r="C11" s="152"/>
      <c r="D11" s="152"/>
      <c r="E11" s="152"/>
      <c r="F11" s="153"/>
      <c r="G11" s="154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7"/>
      <c r="AC11" s="104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6"/>
      <c r="AP11" s="104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6"/>
      <c r="BC11" s="104"/>
      <c r="BD11" s="105"/>
      <c r="BE11" s="105"/>
      <c r="BF11" s="105"/>
      <c r="BG11" s="105"/>
      <c r="BH11" s="105"/>
      <c r="BI11" s="105"/>
      <c r="BJ11" s="105"/>
      <c r="BK11" s="105"/>
      <c r="BL11" s="106"/>
      <c r="BM11" s="104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4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6"/>
      <c r="CM11" s="104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6"/>
      <c r="CZ11" s="104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6"/>
      <c r="DN11" s="104"/>
      <c r="DO11" s="105"/>
      <c r="DP11" s="105"/>
      <c r="DQ11" s="105"/>
      <c r="DR11" s="105"/>
      <c r="DS11" s="105"/>
      <c r="DT11" s="105"/>
      <c r="DU11" s="105"/>
      <c r="DV11" s="105"/>
      <c r="DW11" s="106"/>
      <c r="DX11" s="148"/>
      <c r="DY11" s="149"/>
      <c r="DZ11" s="149"/>
      <c r="EA11" s="149"/>
      <c r="EB11" s="149"/>
      <c r="EC11" s="149"/>
      <c r="ED11" s="149"/>
      <c r="EE11" s="149"/>
      <c r="EF11" s="149"/>
      <c r="EG11" s="150"/>
    </row>
    <row r="12" spans="1:137" s="6" customFormat="1" ht="82.5" customHeight="1">
      <c r="A12" s="115" t="s">
        <v>7</v>
      </c>
      <c r="B12" s="116"/>
      <c r="C12" s="116"/>
      <c r="D12" s="116"/>
      <c r="E12" s="116"/>
      <c r="F12" s="117"/>
      <c r="G12" s="154" t="s">
        <v>38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7"/>
      <c r="AC12" s="148" t="s">
        <v>1</v>
      </c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50"/>
      <c r="AP12" s="148" t="s">
        <v>1</v>
      </c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50"/>
      <c r="BC12" s="148" t="s">
        <v>1</v>
      </c>
      <c r="BD12" s="149"/>
      <c r="BE12" s="149"/>
      <c r="BF12" s="149"/>
      <c r="BG12" s="149"/>
      <c r="BH12" s="149"/>
      <c r="BI12" s="149"/>
      <c r="BJ12" s="149"/>
      <c r="BK12" s="149"/>
      <c r="BL12" s="150"/>
      <c r="BM12" s="148" t="s">
        <v>1</v>
      </c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04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6"/>
      <c r="CM12" s="104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6"/>
      <c r="CZ12" s="104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6"/>
      <c r="DN12" s="104"/>
      <c r="DO12" s="105"/>
      <c r="DP12" s="105"/>
      <c r="DQ12" s="105"/>
      <c r="DR12" s="105"/>
      <c r="DS12" s="105"/>
      <c r="DT12" s="105"/>
      <c r="DU12" s="105"/>
      <c r="DV12" s="105"/>
      <c r="DW12" s="106"/>
      <c r="DX12" s="148"/>
      <c r="DY12" s="149"/>
      <c r="DZ12" s="149"/>
      <c r="EA12" s="149"/>
      <c r="EB12" s="149"/>
      <c r="EC12" s="149"/>
      <c r="ED12" s="149"/>
      <c r="EE12" s="149"/>
      <c r="EF12" s="149"/>
      <c r="EG12" s="150"/>
    </row>
    <row r="13" spans="1:137" s="6" customFormat="1" ht="78.75" customHeight="1">
      <c r="A13" s="115" t="s">
        <v>31</v>
      </c>
      <c r="B13" s="116"/>
      <c r="C13" s="116"/>
      <c r="D13" s="116"/>
      <c r="E13" s="116"/>
      <c r="F13" s="117"/>
      <c r="G13" s="154" t="s">
        <v>36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7"/>
      <c r="AC13" s="104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6"/>
      <c r="AP13" s="104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6"/>
      <c r="BC13" s="104"/>
      <c r="BD13" s="105"/>
      <c r="BE13" s="105"/>
      <c r="BF13" s="105"/>
      <c r="BG13" s="105"/>
      <c r="BH13" s="105"/>
      <c r="BI13" s="105"/>
      <c r="BJ13" s="105"/>
      <c r="BK13" s="105"/>
      <c r="BL13" s="106"/>
      <c r="BM13" s="104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4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6"/>
      <c r="CM13" s="104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6"/>
      <c r="CZ13" s="104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6"/>
      <c r="DN13" s="104"/>
      <c r="DO13" s="105"/>
      <c r="DP13" s="105"/>
      <c r="DQ13" s="105"/>
      <c r="DR13" s="105"/>
      <c r="DS13" s="105"/>
      <c r="DT13" s="105"/>
      <c r="DU13" s="105"/>
      <c r="DV13" s="105"/>
      <c r="DW13" s="106"/>
      <c r="DX13" s="148"/>
      <c r="DY13" s="149"/>
      <c r="DZ13" s="149"/>
      <c r="EA13" s="149"/>
      <c r="EB13" s="149"/>
      <c r="EC13" s="149"/>
      <c r="ED13" s="149"/>
      <c r="EE13" s="149"/>
      <c r="EF13" s="149"/>
      <c r="EG13" s="150"/>
    </row>
    <row r="14" spans="1:137" s="6" customFormat="1" ht="54" customHeight="1">
      <c r="A14" s="115" t="s">
        <v>32</v>
      </c>
      <c r="B14" s="116"/>
      <c r="C14" s="116"/>
      <c r="D14" s="116"/>
      <c r="E14" s="116"/>
      <c r="F14" s="117"/>
      <c r="G14" s="154" t="s">
        <v>30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7"/>
      <c r="AC14" s="104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  <c r="AP14" s="104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6"/>
      <c r="BC14" s="104"/>
      <c r="BD14" s="105"/>
      <c r="BE14" s="105"/>
      <c r="BF14" s="105"/>
      <c r="BG14" s="105"/>
      <c r="BH14" s="105"/>
      <c r="BI14" s="105"/>
      <c r="BJ14" s="105"/>
      <c r="BK14" s="105"/>
      <c r="BL14" s="106"/>
      <c r="BM14" s="104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4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6"/>
      <c r="CM14" s="104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6"/>
      <c r="CZ14" s="104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6"/>
      <c r="DN14" s="104"/>
      <c r="DO14" s="105"/>
      <c r="DP14" s="105"/>
      <c r="DQ14" s="105"/>
      <c r="DR14" s="105"/>
      <c r="DS14" s="105"/>
      <c r="DT14" s="105"/>
      <c r="DU14" s="105"/>
      <c r="DV14" s="105"/>
      <c r="DW14" s="106"/>
      <c r="DX14" s="148"/>
      <c r="DY14" s="149"/>
      <c r="DZ14" s="149"/>
      <c r="EA14" s="149"/>
      <c r="EB14" s="149"/>
      <c r="EC14" s="149"/>
      <c r="ED14" s="149"/>
      <c r="EE14" s="149"/>
      <c r="EF14" s="149"/>
      <c r="EG14" s="150"/>
    </row>
    <row r="15" spans="1:137" s="6" customFormat="1" ht="39" customHeight="1">
      <c r="A15" s="115" t="s">
        <v>33</v>
      </c>
      <c r="B15" s="116"/>
      <c r="C15" s="116"/>
      <c r="D15" s="116"/>
      <c r="E15" s="116"/>
      <c r="F15" s="117"/>
      <c r="G15" s="154" t="s">
        <v>28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7"/>
      <c r="AC15" s="104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6"/>
      <c r="AP15" s="104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6"/>
      <c r="BC15" s="104"/>
      <c r="BD15" s="105"/>
      <c r="BE15" s="105"/>
      <c r="BF15" s="105"/>
      <c r="BG15" s="105"/>
      <c r="BH15" s="105"/>
      <c r="BI15" s="105"/>
      <c r="BJ15" s="105"/>
      <c r="BK15" s="105"/>
      <c r="BL15" s="106"/>
      <c r="BM15" s="104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4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6"/>
      <c r="CM15" s="104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6"/>
      <c r="CZ15" s="104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6"/>
      <c r="DN15" s="104"/>
      <c r="DO15" s="105"/>
      <c r="DP15" s="105"/>
      <c r="DQ15" s="105"/>
      <c r="DR15" s="105"/>
      <c r="DS15" s="105"/>
      <c r="DT15" s="105"/>
      <c r="DU15" s="105"/>
      <c r="DV15" s="105"/>
      <c r="DW15" s="106"/>
      <c r="DX15" s="148"/>
      <c r="DY15" s="149"/>
      <c r="DZ15" s="149"/>
      <c r="EA15" s="149"/>
      <c r="EB15" s="149"/>
      <c r="EC15" s="149"/>
      <c r="ED15" s="149"/>
      <c r="EE15" s="149"/>
      <c r="EF15" s="149"/>
      <c r="EG15" s="150"/>
    </row>
    <row r="16" spans="1:137" s="6" customFormat="1" ht="16.5" customHeight="1">
      <c r="A16" s="151"/>
      <c r="B16" s="152"/>
      <c r="C16" s="152"/>
      <c r="D16" s="152"/>
      <c r="E16" s="152"/>
      <c r="F16" s="153"/>
      <c r="G16" s="154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/>
      <c r="AC16" s="104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  <c r="AP16" s="104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6"/>
      <c r="BC16" s="104"/>
      <c r="BD16" s="105"/>
      <c r="BE16" s="105"/>
      <c r="BF16" s="105"/>
      <c r="BG16" s="105"/>
      <c r="BH16" s="105"/>
      <c r="BI16" s="105"/>
      <c r="BJ16" s="105"/>
      <c r="BK16" s="105"/>
      <c r="BL16" s="106"/>
      <c r="BM16" s="104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4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6"/>
      <c r="CM16" s="104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6"/>
      <c r="CZ16" s="104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6"/>
      <c r="DN16" s="104"/>
      <c r="DO16" s="105"/>
      <c r="DP16" s="105"/>
      <c r="DQ16" s="105"/>
      <c r="DR16" s="105"/>
      <c r="DS16" s="105"/>
      <c r="DT16" s="105"/>
      <c r="DU16" s="105"/>
      <c r="DV16" s="105"/>
      <c r="DW16" s="106"/>
      <c r="DX16" s="148"/>
      <c r="DY16" s="149"/>
      <c r="DZ16" s="149"/>
      <c r="EA16" s="149"/>
      <c r="EB16" s="149"/>
      <c r="EC16" s="149"/>
      <c r="ED16" s="149"/>
      <c r="EE16" s="149"/>
      <c r="EF16" s="149"/>
      <c r="EG16" s="150"/>
    </row>
    <row r="17" spans="1:137" s="6" customFormat="1" ht="16.5" customHeight="1">
      <c r="A17" s="145" t="s">
        <v>17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7"/>
      <c r="BZ17" s="104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6"/>
      <c r="CM17" s="104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6"/>
      <c r="CZ17" s="104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6"/>
      <c r="DN17" s="104"/>
      <c r="DO17" s="105"/>
      <c r="DP17" s="105"/>
      <c r="DQ17" s="105"/>
      <c r="DR17" s="105"/>
      <c r="DS17" s="105"/>
      <c r="DT17" s="105"/>
      <c r="DU17" s="105"/>
      <c r="DV17" s="105"/>
      <c r="DW17" s="106"/>
      <c r="DX17" s="104"/>
      <c r="DY17" s="105"/>
      <c r="DZ17" s="105"/>
      <c r="EA17" s="105"/>
      <c r="EB17" s="105"/>
      <c r="EC17" s="105"/>
      <c r="ED17" s="105"/>
      <c r="EE17" s="105"/>
      <c r="EF17" s="105"/>
      <c r="EG17" s="106"/>
    </row>
    <row r="18" spans="1:137" ht="21" customHeight="1">
      <c r="A18" s="175" t="s">
        <v>210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</row>
  </sheetData>
  <sheetProtection/>
  <mergeCells count="142">
    <mergeCell ref="G14:AB14"/>
    <mergeCell ref="G15:AB15"/>
    <mergeCell ref="G16:AB16"/>
    <mergeCell ref="AC13:AO13"/>
    <mergeCell ref="AC14:AO14"/>
    <mergeCell ref="AC15:AO15"/>
    <mergeCell ref="AC16:AO16"/>
    <mergeCell ref="G7:AB7"/>
    <mergeCell ref="G8:AB8"/>
    <mergeCell ref="G9:AB9"/>
    <mergeCell ref="G10:AB10"/>
    <mergeCell ref="G11:AB11"/>
    <mergeCell ref="G12:AB12"/>
    <mergeCell ref="A1:EG1"/>
    <mergeCell ref="A18:EG18"/>
    <mergeCell ref="AC3:AO5"/>
    <mergeCell ref="AC6:AO6"/>
    <mergeCell ref="AC7:AO7"/>
    <mergeCell ref="AC8:AO8"/>
    <mergeCell ref="AC9:AO9"/>
    <mergeCell ref="AC10:AO10"/>
    <mergeCell ref="AC11:AO11"/>
    <mergeCell ref="AC12:AO12"/>
    <mergeCell ref="AP3:BB5"/>
    <mergeCell ref="AP6:BB6"/>
    <mergeCell ref="AP10:BB10"/>
    <mergeCell ref="BC3:BL5"/>
    <mergeCell ref="BC6:BL6"/>
    <mergeCell ref="DX8:EG8"/>
    <mergeCell ref="DX10:EG10"/>
    <mergeCell ref="DN8:DW8"/>
    <mergeCell ref="BM10:BY10"/>
    <mergeCell ref="BM3:BY5"/>
    <mergeCell ref="AP16:BB16"/>
    <mergeCell ref="A10:F10"/>
    <mergeCell ref="BC10:BL10"/>
    <mergeCell ref="BZ10:CL10"/>
    <mergeCell ref="CM10:CY10"/>
    <mergeCell ref="CZ10:DM10"/>
    <mergeCell ref="BC12:BL12"/>
    <mergeCell ref="BZ12:CL12"/>
    <mergeCell ref="CZ13:DM13"/>
    <mergeCell ref="BZ13:CL13"/>
    <mergeCell ref="BM11:BY11"/>
    <mergeCell ref="BM13:BY13"/>
    <mergeCell ref="BC13:BL13"/>
    <mergeCell ref="AP11:BB11"/>
    <mergeCell ref="AP14:BB14"/>
    <mergeCell ref="AP15:BB15"/>
    <mergeCell ref="BM6:BY6"/>
    <mergeCell ref="BZ9:CL9"/>
    <mergeCell ref="DN10:DW10"/>
    <mergeCell ref="CM3:EG3"/>
    <mergeCell ref="BZ3:CL5"/>
    <mergeCell ref="BM9:BY9"/>
    <mergeCell ref="DX6:EG6"/>
    <mergeCell ref="DN6:DW6"/>
    <mergeCell ref="BZ6:CL6"/>
    <mergeCell ref="CM6:CY6"/>
    <mergeCell ref="DN4:EG4"/>
    <mergeCell ref="CM4:CY5"/>
    <mergeCell ref="CZ4:DM5"/>
    <mergeCell ref="CZ6:DM6"/>
    <mergeCell ref="DX9:EG9"/>
    <mergeCell ref="CZ9:DM9"/>
    <mergeCell ref="DX7:EG7"/>
    <mergeCell ref="A9:F9"/>
    <mergeCell ref="A8:F8"/>
    <mergeCell ref="CZ8:DM8"/>
    <mergeCell ref="AP9:BB9"/>
    <mergeCell ref="BM8:BY8"/>
    <mergeCell ref="BZ8:CL8"/>
    <mergeCell ref="CM8:CY8"/>
    <mergeCell ref="AP8:BB8"/>
    <mergeCell ref="DX17:EG17"/>
    <mergeCell ref="G3:AB5"/>
    <mergeCell ref="G6:AB6"/>
    <mergeCell ref="DX5:EG5"/>
    <mergeCell ref="DN7:DW7"/>
    <mergeCell ref="CM17:CY17"/>
    <mergeCell ref="DN9:DW9"/>
    <mergeCell ref="CZ7:DM7"/>
    <mergeCell ref="BC8:BL8"/>
    <mergeCell ref="AP13:BB13"/>
    <mergeCell ref="A6:F6"/>
    <mergeCell ref="A11:F11"/>
    <mergeCell ref="BC7:BL7"/>
    <mergeCell ref="BM7:BY7"/>
    <mergeCell ref="BZ7:CL7"/>
    <mergeCell ref="CZ12:DM12"/>
    <mergeCell ref="BC9:BL9"/>
    <mergeCell ref="CM7:CY7"/>
    <mergeCell ref="CM9:CY9"/>
    <mergeCell ref="BC11:BL11"/>
    <mergeCell ref="BC16:BL16"/>
    <mergeCell ref="A15:F15"/>
    <mergeCell ref="A3:F5"/>
    <mergeCell ref="DN5:DW5"/>
    <mergeCell ref="A7:F7"/>
    <mergeCell ref="AP7:BB7"/>
    <mergeCell ref="BZ16:CL16"/>
    <mergeCell ref="CM16:CY16"/>
    <mergeCell ref="BM15:BY15"/>
    <mergeCell ref="BZ15:CL15"/>
    <mergeCell ref="A13:F13"/>
    <mergeCell ref="BC15:BL15"/>
    <mergeCell ref="A14:F14"/>
    <mergeCell ref="CZ15:DM15"/>
    <mergeCell ref="A12:F12"/>
    <mergeCell ref="AP12:BB12"/>
    <mergeCell ref="CM15:CY15"/>
    <mergeCell ref="BM12:BY12"/>
    <mergeCell ref="CM13:CY13"/>
    <mergeCell ref="G13:AB13"/>
    <mergeCell ref="BZ11:CL11"/>
    <mergeCell ref="CM11:CY11"/>
    <mergeCell ref="CZ11:DM11"/>
    <mergeCell ref="DN17:DW17"/>
    <mergeCell ref="CZ14:DM14"/>
    <mergeCell ref="CM12:CY12"/>
    <mergeCell ref="CZ17:DM17"/>
    <mergeCell ref="DN11:DW11"/>
    <mergeCell ref="BZ17:CL17"/>
    <mergeCell ref="DX11:EG11"/>
    <mergeCell ref="DX16:EG16"/>
    <mergeCell ref="DN16:DW16"/>
    <mergeCell ref="DN15:DW15"/>
    <mergeCell ref="DX15:EG15"/>
    <mergeCell ref="DN14:DW14"/>
    <mergeCell ref="DX14:EG14"/>
    <mergeCell ref="DN13:DW13"/>
    <mergeCell ref="DX12:EG12"/>
    <mergeCell ref="A17:BY17"/>
    <mergeCell ref="DN12:DW12"/>
    <mergeCell ref="BZ14:CL14"/>
    <mergeCell ref="CZ16:DM16"/>
    <mergeCell ref="DX13:EG13"/>
    <mergeCell ref="BC14:BL14"/>
    <mergeCell ref="CM14:CY14"/>
    <mergeCell ref="BM14:BY14"/>
    <mergeCell ref="BM16:BY16"/>
    <mergeCell ref="A16:F1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74" r:id="rId1"/>
  <rowBreaks count="1" manualBreakCount="1">
    <brk id="11" max="1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G15"/>
  <sheetViews>
    <sheetView view="pageBreakPreview" zoomScaleSheetLayoutView="100" zoomScalePageLayoutView="0" workbookViewId="0" topLeftCell="A4">
      <selection activeCell="AP7" sqref="AP7:BY7"/>
    </sheetView>
  </sheetViews>
  <sheetFormatPr defaultColWidth="0.875" defaultRowHeight="12.75"/>
  <cols>
    <col min="1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5" customFormat="1" ht="15">
      <c r="A1" s="173" t="s">
        <v>222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</row>
    <row r="2" s="5" customFormat="1" ht="12.75" customHeight="1"/>
    <row r="3" spans="1:137" s="3" customFormat="1" ht="21.75" customHeight="1">
      <c r="A3" s="155" t="s">
        <v>3</v>
      </c>
      <c r="B3" s="156"/>
      <c r="C3" s="156"/>
      <c r="D3" s="156"/>
      <c r="E3" s="156"/>
      <c r="F3" s="157"/>
      <c r="G3" s="155" t="s">
        <v>223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46"/>
      <c r="AD3" s="46"/>
      <c r="AE3" s="46"/>
      <c r="AF3" s="46"/>
      <c r="AG3" s="46"/>
      <c r="AH3" s="187" t="s">
        <v>215</v>
      </c>
      <c r="AI3" s="187"/>
      <c r="AJ3" s="187"/>
      <c r="AK3" s="187"/>
      <c r="AL3" s="187"/>
      <c r="AM3" s="187"/>
      <c r="AN3" s="187"/>
      <c r="AO3" s="187"/>
      <c r="AP3" s="155" t="s">
        <v>34</v>
      </c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7"/>
      <c r="BC3" s="155" t="s">
        <v>182</v>
      </c>
      <c r="BD3" s="156"/>
      <c r="BE3" s="156"/>
      <c r="BF3" s="156"/>
      <c r="BG3" s="156"/>
      <c r="BH3" s="156"/>
      <c r="BI3" s="156"/>
      <c r="BJ3" s="156"/>
      <c r="BK3" s="156"/>
      <c r="BL3" s="157"/>
      <c r="BM3" s="155" t="s">
        <v>25</v>
      </c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5" t="s">
        <v>232</v>
      </c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7"/>
      <c r="CM3" s="164" t="s">
        <v>0</v>
      </c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7"/>
    </row>
    <row r="4" spans="1:137" s="3" customFormat="1" ht="90" customHeight="1">
      <c r="A4" s="158"/>
      <c r="B4" s="159"/>
      <c r="C4" s="159"/>
      <c r="D4" s="159"/>
      <c r="E4" s="159"/>
      <c r="F4" s="160"/>
      <c r="G4" s="158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78"/>
      <c r="AD4" s="178"/>
      <c r="AE4" s="178"/>
      <c r="AF4" s="178"/>
      <c r="AG4" s="178"/>
      <c r="AH4" s="187"/>
      <c r="AI4" s="187"/>
      <c r="AJ4" s="187"/>
      <c r="AK4" s="187"/>
      <c r="AL4" s="187"/>
      <c r="AM4" s="187"/>
      <c r="AN4" s="187"/>
      <c r="AO4" s="187"/>
      <c r="AP4" s="158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60"/>
      <c r="BC4" s="158"/>
      <c r="BD4" s="159"/>
      <c r="BE4" s="159"/>
      <c r="BF4" s="159"/>
      <c r="BG4" s="159"/>
      <c r="BH4" s="159"/>
      <c r="BI4" s="159"/>
      <c r="BJ4" s="159"/>
      <c r="BK4" s="159"/>
      <c r="BL4" s="160"/>
      <c r="BM4" s="158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8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0"/>
      <c r="CM4" s="172" t="s">
        <v>163</v>
      </c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2"/>
      <c r="CZ4" s="172" t="s">
        <v>172</v>
      </c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2"/>
      <c r="DN4" s="170" t="s">
        <v>35</v>
      </c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1"/>
    </row>
    <row r="5" spans="1:137" s="3" customFormat="1" ht="29.25" customHeight="1">
      <c r="A5" s="161"/>
      <c r="B5" s="162"/>
      <c r="C5" s="162"/>
      <c r="D5" s="162"/>
      <c r="E5" s="162"/>
      <c r="F5" s="163"/>
      <c r="G5" s="161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49"/>
      <c r="AD5" s="49"/>
      <c r="AE5" s="49"/>
      <c r="AF5" s="49"/>
      <c r="AG5" s="49"/>
      <c r="AH5" s="187"/>
      <c r="AI5" s="187"/>
      <c r="AJ5" s="187"/>
      <c r="AK5" s="187"/>
      <c r="AL5" s="187"/>
      <c r="AM5" s="187"/>
      <c r="AN5" s="187"/>
      <c r="AO5" s="187"/>
      <c r="AP5" s="161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3"/>
      <c r="BC5" s="161"/>
      <c r="BD5" s="162"/>
      <c r="BE5" s="162"/>
      <c r="BF5" s="162"/>
      <c r="BG5" s="162"/>
      <c r="BH5" s="162"/>
      <c r="BI5" s="162"/>
      <c r="BJ5" s="162"/>
      <c r="BK5" s="162"/>
      <c r="BL5" s="163"/>
      <c r="BM5" s="161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1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3"/>
      <c r="CM5" s="133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5"/>
      <c r="CZ5" s="133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5"/>
      <c r="DN5" s="164" t="s">
        <v>2</v>
      </c>
      <c r="DO5" s="165"/>
      <c r="DP5" s="165"/>
      <c r="DQ5" s="165"/>
      <c r="DR5" s="165"/>
      <c r="DS5" s="165"/>
      <c r="DT5" s="165"/>
      <c r="DU5" s="165"/>
      <c r="DV5" s="165"/>
      <c r="DW5" s="166"/>
      <c r="DX5" s="164" t="s">
        <v>23</v>
      </c>
      <c r="DY5" s="165"/>
      <c r="DZ5" s="165"/>
      <c r="EA5" s="165"/>
      <c r="EB5" s="165"/>
      <c r="EC5" s="165"/>
      <c r="ED5" s="165"/>
      <c r="EE5" s="165"/>
      <c r="EF5" s="165"/>
      <c r="EG5" s="166"/>
    </row>
    <row r="6" spans="1:137" s="7" customFormat="1" ht="12.75">
      <c r="A6" s="167">
        <v>1</v>
      </c>
      <c r="B6" s="168"/>
      <c r="C6" s="168"/>
      <c r="D6" s="168"/>
      <c r="E6" s="168"/>
      <c r="F6" s="169"/>
      <c r="G6" s="167">
        <v>2</v>
      </c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8">
        <v>3</v>
      </c>
      <c r="AI6" s="188"/>
      <c r="AJ6" s="188"/>
      <c r="AK6" s="188"/>
      <c r="AL6" s="188"/>
      <c r="AM6" s="188"/>
      <c r="AN6" s="188"/>
      <c r="AO6" s="188"/>
      <c r="AP6" s="167">
        <v>4</v>
      </c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9"/>
      <c r="BC6" s="167">
        <v>5</v>
      </c>
      <c r="BD6" s="168"/>
      <c r="BE6" s="168"/>
      <c r="BF6" s="168"/>
      <c r="BG6" s="168"/>
      <c r="BH6" s="168"/>
      <c r="BI6" s="168"/>
      <c r="BJ6" s="168"/>
      <c r="BK6" s="168"/>
      <c r="BL6" s="169"/>
      <c r="BM6" s="167">
        <v>6</v>
      </c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7">
        <v>7</v>
      </c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9"/>
      <c r="CM6" s="167">
        <v>8</v>
      </c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9"/>
      <c r="CZ6" s="167">
        <v>9</v>
      </c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9"/>
      <c r="DN6" s="167">
        <v>10</v>
      </c>
      <c r="DO6" s="168"/>
      <c r="DP6" s="168"/>
      <c r="DQ6" s="168"/>
      <c r="DR6" s="168"/>
      <c r="DS6" s="168"/>
      <c r="DT6" s="168"/>
      <c r="DU6" s="168"/>
      <c r="DV6" s="168"/>
      <c r="DW6" s="169"/>
      <c r="DX6" s="167">
        <v>11</v>
      </c>
      <c r="DY6" s="168"/>
      <c r="DZ6" s="168"/>
      <c r="EA6" s="168"/>
      <c r="EB6" s="168"/>
      <c r="EC6" s="168"/>
      <c r="ED6" s="168"/>
      <c r="EE6" s="168"/>
      <c r="EF6" s="168"/>
      <c r="EG6" s="169"/>
    </row>
    <row r="7" spans="1:137" s="6" customFormat="1" ht="43.5" customHeight="1">
      <c r="A7" s="115" t="s">
        <v>6</v>
      </c>
      <c r="B7" s="116"/>
      <c r="C7" s="116"/>
      <c r="D7" s="116"/>
      <c r="E7" s="116"/>
      <c r="F7" s="117"/>
      <c r="G7" s="18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48"/>
      <c r="AI7" s="185"/>
      <c r="AJ7" s="185"/>
      <c r="AK7" s="185"/>
      <c r="AL7" s="185"/>
      <c r="AM7" s="185"/>
      <c r="AN7" s="185"/>
      <c r="AO7" s="186"/>
      <c r="AP7" s="148" t="s">
        <v>1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50"/>
      <c r="BC7" s="148" t="s">
        <v>1</v>
      </c>
      <c r="BD7" s="149"/>
      <c r="BE7" s="149"/>
      <c r="BF7" s="149"/>
      <c r="BG7" s="149"/>
      <c r="BH7" s="149"/>
      <c r="BI7" s="149"/>
      <c r="BJ7" s="149"/>
      <c r="BK7" s="149"/>
      <c r="BL7" s="150"/>
      <c r="BM7" s="148" t="s">
        <v>1</v>
      </c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04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6"/>
      <c r="CM7" s="104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6"/>
      <c r="CZ7" s="104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6"/>
      <c r="DN7" s="104"/>
      <c r="DO7" s="105"/>
      <c r="DP7" s="105"/>
      <c r="DQ7" s="105"/>
      <c r="DR7" s="105"/>
      <c r="DS7" s="105"/>
      <c r="DT7" s="105"/>
      <c r="DU7" s="105"/>
      <c r="DV7" s="105"/>
      <c r="DW7" s="106"/>
      <c r="DX7" s="148"/>
      <c r="DY7" s="149"/>
      <c r="DZ7" s="149"/>
      <c r="EA7" s="149"/>
      <c r="EB7" s="149"/>
      <c r="EC7" s="149"/>
      <c r="ED7" s="149"/>
      <c r="EE7" s="149"/>
      <c r="EF7" s="149"/>
      <c r="EG7" s="150"/>
    </row>
    <row r="8" spans="1:137" s="6" customFormat="1" ht="31.5" customHeight="1">
      <c r="A8" s="115" t="s">
        <v>26</v>
      </c>
      <c r="B8" s="116"/>
      <c r="C8" s="116"/>
      <c r="D8" s="116"/>
      <c r="E8" s="116"/>
      <c r="F8" s="117"/>
      <c r="G8" s="183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48"/>
      <c r="AI8" s="185"/>
      <c r="AJ8" s="185"/>
      <c r="AK8" s="185"/>
      <c r="AL8" s="185"/>
      <c r="AM8" s="185"/>
      <c r="AN8" s="185"/>
      <c r="AO8" s="186"/>
      <c r="AP8" s="104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6"/>
      <c r="BC8" s="104"/>
      <c r="BD8" s="105"/>
      <c r="BE8" s="105"/>
      <c r="BF8" s="105"/>
      <c r="BG8" s="105"/>
      <c r="BH8" s="105"/>
      <c r="BI8" s="105"/>
      <c r="BJ8" s="105"/>
      <c r="BK8" s="105"/>
      <c r="BL8" s="106"/>
      <c r="BM8" s="104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4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6"/>
      <c r="CM8" s="104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6"/>
      <c r="CZ8" s="104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6"/>
      <c r="DN8" s="104"/>
      <c r="DO8" s="105"/>
      <c r="DP8" s="105"/>
      <c r="DQ8" s="105"/>
      <c r="DR8" s="105"/>
      <c r="DS8" s="105"/>
      <c r="DT8" s="105"/>
      <c r="DU8" s="105"/>
      <c r="DV8" s="105"/>
      <c r="DW8" s="106"/>
      <c r="DX8" s="148"/>
      <c r="DY8" s="149"/>
      <c r="DZ8" s="149"/>
      <c r="EA8" s="149"/>
      <c r="EB8" s="149"/>
      <c r="EC8" s="149"/>
      <c r="ED8" s="149"/>
      <c r="EE8" s="149"/>
      <c r="EF8" s="149"/>
      <c r="EG8" s="150"/>
    </row>
    <row r="9" spans="1:137" s="6" customFormat="1" ht="35.25" customHeight="1">
      <c r="A9" s="115" t="s">
        <v>27</v>
      </c>
      <c r="B9" s="116"/>
      <c r="C9" s="116"/>
      <c r="D9" s="116"/>
      <c r="E9" s="116"/>
      <c r="F9" s="117"/>
      <c r="G9" s="183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48"/>
      <c r="AI9" s="185"/>
      <c r="AJ9" s="185"/>
      <c r="AK9" s="185"/>
      <c r="AL9" s="185"/>
      <c r="AM9" s="185"/>
      <c r="AN9" s="185"/>
      <c r="AO9" s="186"/>
      <c r="AP9" s="104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6"/>
      <c r="BC9" s="104"/>
      <c r="BD9" s="105"/>
      <c r="BE9" s="105"/>
      <c r="BF9" s="105"/>
      <c r="BG9" s="105"/>
      <c r="BH9" s="105"/>
      <c r="BI9" s="105"/>
      <c r="BJ9" s="105"/>
      <c r="BK9" s="105"/>
      <c r="BL9" s="106"/>
      <c r="BM9" s="104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4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6"/>
      <c r="CM9" s="104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6"/>
      <c r="CZ9" s="104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6"/>
      <c r="DN9" s="104"/>
      <c r="DO9" s="105"/>
      <c r="DP9" s="105"/>
      <c r="DQ9" s="105"/>
      <c r="DR9" s="105"/>
      <c r="DS9" s="105"/>
      <c r="DT9" s="105"/>
      <c r="DU9" s="105"/>
      <c r="DV9" s="105"/>
      <c r="DW9" s="106"/>
      <c r="DX9" s="148"/>
      <c r="DY9" s="149"/>
      <c r="DZ9" s="149"/>
      <c r="EA9" s="149"/>
      <c r="EB9" s="149"/>
      <c r="EC9" s="149"/>
      <c r="ED9" s="149"/>
      <c r="EE9" s="149"/>
      <c r="EF9" s="149"/>
      <c r="EG9" s="150"/>
    </row>
    <row r="10" spans="1:137" s="6" customFormat="1" ht="35.25" customHeight="1">
      <c r="A10" s="115" t="s">
        <v>7</v>
      </c>
      <c r="B10" s="116"/>
      <c r="C10" s="116"/>
      <c r="D10" s="116"/>
      <c r="E10" s="116"/>
      <c r="F10" s="117"/>
      <c r="G10" s="183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48"/>
      <c r="AI10" s="185"/>
      <c r="AJ10" s="185"/>
      <c r="AK10" s="185"/>
      <c r="AL10" s="185"/>
      <c r="AM10" s="185"/>
      <c r="AN10" s="185"/>
      <c r="AO10" s="186"/>
      <c r="AP10" s="148" t="s">
        <v>1</v>
      </c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50"/>
      <c r="BC10" s="148" t="s">
        <v>1</v>
      </c>
      <c r="BD10" s="149"/>
      <c r="BE10" s="149"/>
      <c r="BF10" s="149"/>
      <c r="BG10" s="149"/>
      <c r="BH10" s="149"/>
      <c r="BI10" s="149"/>
      <c r="BJ10" s="149"/>
      <c r="BK10" s="149"/>
      <c r="BL10" s="150"/>
      <c r="BM10" s="148" t="s">
        <v>1</v>
      </c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04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6"/>
      <c r="CM10" s="104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6"/>
      <c r="CZ10" s="104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6"/>
      <c r="DN10" s="104"/>
      <c r="DO10" s="105"/>
      <c r="DP10" s="105"/>
      <c r="DQ10" s="105"/>
      <c r="DR10" s="105"/>
      <c r="DS10" s="105"/>
      <c r="DT10" s="105"/>
      <c r="DU10" s="105"/>
      <c r="DV10" s="105"/>
      <c r="DW10" s="106"/>
      <c r="DX10" s="148"/>
      <c r="DY10" s="149"/>
      <c r="DZ10" s="149"/>
      <c r="EA10" s="149"/>
      <c r="EB10" s="149"/>
      <c r="EC10" s="149"/>
      <c r="ED10" s="149"/>
      <c r="EE10" s="149"/>
      <c r="EF10" s="149"/>
      <c r="EG10" s="150"/>
    </row>
    <row r="11" spans="1:137" s="6" customFormat="1" ht="39" customHeight="1">
      <c r="A11" s="115" t="s">
        <v>31</v>
      </c>
      <c r="B11" s="116"/>
      <c r="C11" s="116"/>
      <c r="D11" s="116"/>
      <c r="E11" s="116"/>
      <c r="F11" s="117"/>
      <c r="G11" s="183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48"/>
      <c r="AI11" s="185"/>
      <c r="AJ11" s="185"/>
      <c r="AK11" s="185"/>
      <c r="AL11" s="185"/>
      <c r="AM11" s="185"/>
      <c r="AN11" s="185"/>
      <c r="AO11" s="186"/>
      <c r="AP11" s="104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6"/>
      <c r="BC11" s="104"/>
      <c r="BD11" s="105"/>
      <c r="BE11" s="105"/>
      <c r="BF11" s="105"/>
      <c r="BG11" s="105"/>
      <c r="BH11" s="105"/>
      <c r="BI11" s="105"/>
      <c r="BJ11" s="105"/>
      <c r="BK11" s="105"/>
      <c r="BL11" s="106"/>
      <c r="BM11" s="104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4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6"/>
      <c r="CM11" s="104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6"/>
      <c r="CZ11" s="104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6"/>
      <c r="DN11" s="104"/>
      <c r="DO11" s="105"/>
      <c r="DP11" s="105"/>
      <c r="DQ11" s="105"/>
      <c r="DR11" s="105"/>
      <c r="DS11" s="105"/>
      <c r="DT11" s="105"/>
      <c r="DU11" s="105"/>
      <c r="DV11" s="105"/>
      <c r="DW11" s="106"/>
      <c r="DX11" s="148"/>
      <c r="DY11" s="149"/>
      <c r="DZ11" s="149"/>
      <c r="EA11" s="149"/>
      <c r="EB11" s="149"/>
      <c r="EC11" s="149"/>
      <c r="ED11" s="149"/>
      <c r="EE11" s="149"/>
      <c r="EF11" s="149"/>
      <c r="EG11" s="150"/>
    </row>
    <row r="12" spans="1:137" s="6" customFormat="1" ht="16.5" customHeight="1">
      <c r="A12" s="115" t="s">
        <v>32</v>
      </c>
      <c r="B12" s="116"/>
      <c r="C12" s="116"/>
      <c r="D12" s="116"/>
      <c r="E12" s="116"/>
      <c r="F12" s="117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48"/>
      <c r="AI12" s="185"/>
      <c r="AJ12" s="185"/>
      <c r="AK12" s="185"/>
      <c r="AL12" s="185"/>
      <c r="AM12" s="185"/>
      <c r="AN12" s="185"/>
      <c r="AO12" s="186"/>
      <c r="AP12" s="104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6"/>
      <c r="BC12" s="104"/>
      <c r="BD12" s="105"/>
      <c r="BE12" s="105"/>
      <c r="BF12" s="105"/>
      <c r="BG12" s="105"/>
      <c r="BH12" s="105"/>
      <c r="BI12" s="105"/>
      <c r="BJ12" s="105"/>
      <c r="BK12" s="105"/>
      <c r="BL12" s="106"/>
      <c r="BM12" s="104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4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6"/>
      <c r="CM12" s="104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6"/>
      <c r="CZ12" s="104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6"/>
      <c r="DN12" s="104"/>
      <c r="DO12" s="105"/>
      <c r="DP12" s="105"/>
      <c r="DQ12" s="105"/>
      <c r="DR12" s="105"/>
      <c r="DS12" s="105"/>
      <c r="DT12" s="105"/>
      <c r="DU12" s="105"/>
      <c r="DV12" s="105"/>
      <c r="DW12" s="106"/>
      <c r="DX12" s="148"/>
      <c r="DY12" s="149"/>
      <c r="DZ12" s="149"/>
      <c r="EA12" s="149"/>
      <c r="EB12" s="149"/>
      <c r="EC12" s="149"/>
      <c r="ED12" s="149"/>
      <c r="EE12" s="149"/>
      <c r="EF12" s="149"/>
      <c r="EG12" s="150"/>
    </row>
    <row r="13" spans="1:137" s="6" customFormat="1" ht="16.5" customHeight="1">
      <c r="A13" s="115"/>
      <c r="B13" s="116"/>
      <c r="C13" s="116"/>
      <c r="D13" s="116"/>
      <c r="E13" s="116"/>
      <c r="F13" s="117"/>
      <c r="G13" s="183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48"/>
      <c r="AI13" s="185"/>
      <c r="AJ13" s="185"/>
      <c r="AK13" s="185"/>
      <c r="AL13" s="185"/>
      <c r="AM13" s="185"/>
      <c r="AN13" s="185"/>
      <c r="AO13" s="186"/>
      <c r="AP13" s="104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6"/>
      <c r="BC13" s="104"/>
      <c r="BD13" s="105"/>
      <c r="BE13" s="105"/>
      <c r="BF13" s="105"/>
      <c r="BG13" s="105"/>
      <c r="BH13" s="105"/>
      <c r="BI13" s="105"/>
      <c r="BJ13" s="105"/>
      <c r="BK13" s="105"/>
      <c r="BL13" s="106"/>
      <c r="BM13" s="104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4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6"/>
      <c r="CM13" s="104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6"/>
      <c r="CZ13" s="104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6"/>
      <c r="DN13" s="104"/>
      <c r="DO13" s="105"/>
      <c r="DP13" s="105"/>
      <c r="DQ13" s="105"/>
      <c r="DR13" s="105"/>
      <c r="DS13" s="105"/>
      <c r="DT13" s="105"/>
      <c r="DU13" s="105"/>
      <c r="DV13" s="105"/>
      <c r="DW13" s="106"/>
      <c r="DX13" s="148"/>
      <c r="DY13" s="149"/>
      <c r="DZ13" s="149"/>
      <c r="EA13" s="149"/>
      <c r="EB13" s="149"/>
      <c r="EC13" s="149"/>
      <c r="ED13" s="149"/>
      <c r="EE13" s="149"/>
      <c r="EF13" s="149"/>
      <c r="EG13" s="150"/>
    </row>
    <row r="14" spans="1:137" s="6" customFormat="1" ht="16.5" customHeight="1">
      <c r="A14" s="182" t="s">
        <v>17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7"/>
      <c r="BZ14" s="104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6"/>
      <c r="CM14" s="104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6"/>
      <c r="CZ14" s="104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6"/>
      <c r="DN14" s="104"/>
      <c r="DO14" s="105"/>
      <c r="DP14" s="105"/>
      <c r="DQ14" s="105"/>
      <c r="DR14" s="105"/>
      <c r="DS14" s="105"/>
      <c r="DT14" s="105"/>
      <c r="DU14" s="105"/>
      <c r="DV14" s="105"/>
      <c r="DW14" s="106"/>
      <c r="DX14" s="148"/>
      <c r="DY14" s="149"/>
      <c r="DZ14" s="149"/>
      <c r="EA14" s="149"/>
      <c r="EB14" s="149"/>
      <c r="EC14" s="149"/>
      <c r="ED14" s="149"/>
      <c r="EE14" s="149"/>
      <c r="EF14" s="149"/>
      <c r="EG14" s="150"/>
    </row>
    <row r="15" spans="1:137" ht="33" customHeight="1">
      <c r="A15" s="175" t="s">
        <v>221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</row>
  </sheetData>
  <sheetProtection/>
  <mergeCells count="109">
    <mergeCell ref="AH3:AO5"/>
    <mergeCell ref="G3:AG5"/>
    <mergeCell ref="G6:AG6"/>
    <mergeCell ref="AH6:AO6"/>
    <mergeCell ref="G7:AG7"/>
    <mergeCell ref="AH7:AO7"/>
    <mergeCell ref="A15:EG15"/>
    <mergeCell ref="G9:AG9"/>
    <mergeCell ref="AH9:AO9"/>
    <mergeCell ref="G10:AG10"/>
    <mergeCell ref="G13:AG13"/>
    <mergeCell ref="AH13:AO13"/>
    <mergeCell ref="BZ14:CL14"/>
    <mergeCell ref="CM14:CY14"/>
    <mergeCell ref="AH10:AO10"/>
    <mergeCell ref="CZ14:DM14"/>
    <mergeCell ref="DN14:DW14"/>
    <mergeCell ref="DX14:EG14"/>
    <mergeCell ref="A8:F8"/>
    <mergeCell ref="G8:AG8"/>
    <mergeCell ref="AH8:AO8"/>
    <mergeCell ref="AP8:BB8"/>
    <mergeCell ref="BC8:BL8"/>
    <mergeCell ref="G11:AG11"/>
    <mergeCell ref="AH11:AO11"/>
    <mergeCell ref="BZ8:CL8"/>
    <mergeCell ref="CM8:CY8"/>
    <mergeCell ref="CZ8:DM8"/>
    <mergeCell ref="DN8:DW8"/>
    <mergeCell ref="A13:F13"/>
    <mergeCell ref="AP13:BB13"/>
    <mergeCell ref="BC13:BL13"/>
    <mergeCell ref="A12:F12"/>
    <mergeCell ref="G12:AG12"/>
    <mergeCell ref="AH12:AO12"/>
    <mergeCell ref="DN12:DW12"/>
    <mergeCell ref="DX8:EG8"/>
    <mergeCell ref="BM13:BY13"/>
    <mergeCell ref="BZ13:CL13"/>
    <mergeCell ref="CM13:CY13"/>
    <mergeCell ref="CZ13:DM13"/>
    <mergeCell ref="DN13:DW13"/>
    <mergeCell ref="DX13:EG13"/>
    <mergeCell ref="BM12:BY12"/>
    <mergeCell ref="BZ12:CL12"/>
    <mergeCell ref="CM12:CY12"/>
    <mergeCell ref="DX12:EG12"/>
    <mergeCell ref="BZ11:CL11"/>
    <mergeCell ref="CM11:CY11"/>
    <mergeCell ref="CZ11:DM11"/>
    <mergeCell ref="DN11:DW11"/>
    <mergeCell ref="DX11:EG11"/>
    <mergeCell ref="CZ10:DM10"/>
    <mergeCell ref="DN10:DW10"/>
    <mergeCell ref="DX10:EG10"/>
    <mergeCell ref="AP12:BB12"/>
    <mergeCell ref="BC12:BL12"/>
    <mergeCell ref="A11:F11"/>
    <mergeCell ref="AP11:BB11"/>
    <mergeCell ref="BC11:BL11"/>
    <mergeCell ref="BM11:BY11"/>
    <mergeCell ref="CZ12:DM12"/>
    <mergeCell ref="DN9:DW9"/>
    <mergeCell ref="DX9:EG9"/>
    <mergeCell ref="A10:F10"/>
    <mergeCell ref="AP10:BB10"/>
    <mergeCell ref="BC10:BL10"/>
    <mergeCell ref="A9:F9"/>
    <mergeCell ref="AP9:BB9"/>
    <mergeCell ref="BM10:BY10"/>
    <mergeCell ref="BZ10:CL10"/>
    <mergeCell ref="CM10:CY10"/>
    <mergeCell ref="BC9:BL9"/>
    <mergeCell ref="BM9:BY9"/>
    <mergeCell ref="BM7:BY7"/>
    <mergeCell ref="BZ7:CL7"/>
    <mergeCell ref="CM7:CY7"/>
    <mergeCell ref="CZ7:DM7"/>
    <mergeCell ref="BZ9:CL9"/>
    <mergeCell ref="CM9:CY9"/>
    <mergeCell ref="CZ9:DM9"/>
    <mergeCell ref="BM8:BY8"/>
    <mergeCell ref="DN7:DW7"/>
    <mergeCell ref="DX7:EG7"/>
    <mergeCell ref="BZ6:CL6"/>
    <mergeCell ref="CM6:CY6"/>
    <mergeCell ref="CZ6:DM6"/>
    <mergeCell ref="DN6:DW6"/>
    <mergeCell ref="DX6:EG6"/>
    <mergeCell ref="A7:F7"/>
    <mergeCell ref="AP7:BB7"/>
    <mergeCell ref="BC7:BL7"/>
    <mergeCell ref="CZ4:DM5"/>
    <mergeCell ref="DN4:EG4"/>
    <mergeCell ref="DN5:DW5"/>
    <mergeCell ref="DX5:EG5"/>
    <mergeCell ref="A6:F6"/>
    <mergeCell ref="AP6:BB6"/>
    <mergeCell ref="BC6:BL6"/>
    <mergeCell ref="A14:BY14"/>
    <mergeCell ref="BM6:BY6"/>
    <mergeCell ref="A1:EG1"/>
    <mergeCell ref="A3:F5"/>
    <mergeCell ref="AP3:BB5"/>
    <mergeCell ref="BC3:BL5"/>
    <mergeCell ref="BM3:BY5"/>
    <mergeCell ref="BZ3:CL5"/>
    <mergeCell ref="CM3:EG3"/>
    <mergeCell ref="CM4:CY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V24"/>
  <sheetViews>
    <sheetView zoomScaleSheetLayoutView="100" zoomScalePageLayoutView="0" workbookViewId="0" topLeftCell="A21">
      <selection activeCell="CO34" sqref="CO34"/>
    </sheetView>
  </sheetViews>
  <sheetFormatPr defaultColWidth="0.875" defaultRowHeight="12.75"/>
  <cols>
    <col min="1" max="57" width="0.875" style="1" customWidth="1"/>
    <col min="58" max="58" width="3.00390625" style="1" customWidth="1"/>
    <col min="59" max="68" width="0.875" style="1" customWidth="1"/>
    <col min="69" max="69" width="4.00390625" style="1" customWidth="1"/>
    <col min="70" max="125" width="0.875" style="1" customWidth="1"/>
    <col min="126" max="126" width="1.25" style="1" customWidth="1"/>
    <col min="127" max="16384" width="0.875" style="1" customWidth="1"/>
  </cols>
  <sheetData>
    <row r="1" spans="1:126" s="5" customFormat="1" ht="71.25" customHeight="1">
      <c r="A1" s="199" t="s">
        <v>270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</row>
    <row r="2" s="5" customFormat="1" ht="12.75" customHeight="1"/>
    <row r="3" spans="1:126" s="8" customFormat="1" ht="14.25" customHeight="1">
      <c r="A3" s="44" t="s">
        <v>3</v>
      </c>
      <c r="B3" s="45"/>
      <c r="C3" s="45"/>
      <c r="D3" s="45"/>
      <c r="E3" s="45"/>
      <c r="F3" s="12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125"/>
      <c r="AK3" s="44" t="s">
        <v>41</v>
      </c>
      <c r="AL3" s="45"/>
      <c r="AM3" s="45"/>
      <c r="AN3" s="45"/>
      <c r="AO3" s="45"/>
      <c r="AP3" s="45"/>
      <c r="AQ3" s="45"/>
      <c r="AR3" s="45"/>
      <c r="AS3" s="45"/>
      <c r="AT3" s="125"/>
      <c r="AU3" s="44" t="s">
        <v>42</v>
      </c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4" t="s">
        <v>43</v>
      </c>
      <c r="BI3" s="45"/>
      <c r="BJ3" s="45"/>
      <c r="BK3" s="45"/>
      <c r="BL3" s="45"/>
      <c r="BM3" s="45"/>
      <c r="BN3" s="45"/>
      <c r="BO3" s="45"/>
      <c r="BP3" s="45"/>
      <c r="BQ3" s="125"/>
      <c r="BR3" s="57" t="s">
        <v>0</v>
      </c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7"/>
    </row>
    <row r="4" spans="1:126" s="8" customFormat="1" ht="61.5" customHeight="1">
      <c r="A4" s="126"/>
      <c r="B4" s="127"/>
      <c r="C4" s="127"/>
      <c r="D4" s="127"/>
      <c r="E4" s="127"/>
      <c r="F4" s="128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8"/>
      <c r="AK4" s="126"/>
      <c r="AL4" s="127"/>
      <c r="AM4" s="127"/>
      <c r="AN4" s="127"/>
      <c r="AO4" s="127"/>
      <c r="AP4" s="127"/>
      <c r="AQ4" s="127"/>
      <c r="AR4" s="127"/>
      <c r="AS4" s="127"/>
      <c r="AT4" s="128"/>
      <c r="AU4" s="126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6"/>
      <c r="BI4" s="127"/>
      <c r="BJ4" s="127"/>
      <c r="BK4" s="127"/>
      <c r="BL4" s="127"/>
      <c r="BM4" s="127"/>
      <c r="BN4" s="127"/>
      <c r="BO4" s="127"/>
      <c r="BP4" s="127"/>
      <c r="BQ4" s="128"/>
      <c r="BR4" s="130" t="s">
        <v>163</v>
      </c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2"/>
      <c r="CG4" s="130" t="s">
        <v>172</v>
      </c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2"/>
      <c r="CX4" s="197" t="s">
        <v>19</v>
      </c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8"/>
    </row>
    <row r="5" spans="1:126" s="8" customFormat="1" ht="24.75" customHeight="1">
      <c r="A5" s="47"/>
      <c r="B5" s="48"/>
      <c r="C5" s="48"/>
      <c r="D5" s="48"/>
      <c r="E5" s="48"/>
      <c r="F5" s="129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29"/>
      <c r="AK5" s="47"/>
      <c r="AL5" s="48"/>
      <c r="AM5" s="48"/>
      <c r="AN5" s="48"/>
      <c r="AO5" s="48"/>
      <c r="AP5" s="48"/>
      <c r="AQ5" s="48"/>
      <c r="AR5" s="48"/>
      <c r="AS5" s="48"/>
      <c r="AT5" s="129"/>
      <c r="AU5" s="47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7"/>
      <c r="BI5" s="48"/>
      <c r="BJ5" s="48"/>
      <c r="BK5" s="48"/>
      <c r="BL5" s="48"/>
      <c r="BM5" s="48"/>
      <c r="BN5" s="48"/>
      <c r="BO5" s="48"/>
      <c r="BP5" s="48"/>
      <c r="BQ5" s="129"/>
      <c r="BR5" s="133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5"/>
      <c r="CG5" s="133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5"/>
      <c r="CX5" s="57" t="s">
        <v>2</v>
      </c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9"/>
      <c r="DK5" s="57" t="s">
        <v>44</v>
      </c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9"/>
    </row>
    <row r="6" spans="1:126" s="7" customFormat="1" ht="12.75">
      <c r="A6" s="167">
        <v>1</v>
      </c>
      <c r="B6" s="168"/>
      <c r="C6" s="168"/>
      <c r="D6" s="168"/>
      <c r="E6" s="168"/>
      <c r="F6" s="169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9"/>
      <c r="AK6" s="167">
        <v>3</v>
      </c>
      <c r="AL6" s="168"/>
      <c r="AM6" s="168"/>
      <c r="AN6" s="168"/>
      <c r="AO6" s="168"/>
      <c r="AP6" s="168"/>
      <c r="AQ6" s="168"/>
      <c r="AR6" s="168"/>
      <c r="AS6" s="168"/>
      <c r="AT6" s="169"/>
      <c r="AU6" s="167">
        <v>4</v>
      </c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7">
        <v>5</v>
      </c>
      <c r="BI6" s="168"/>
      <c r="BJ6" s="168"/>
      <c r="BK6" s="168"/>
      <c r="BL6" s="168"/>
      <c r="BM6" s="168"/>
      <c r="BN6" s="168"/>
      <c r="BO6" s="168"/>
      <c r="BP6" s="168"/>
      <c r="BQ6" s="169"/>
      <c r="BR6" s="167">
        <v>6</v>
      </c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9"/>
      <c r="CG6" s="167">
        <v>7</v>
      </c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9"/>
      <c r="CX6" s="167">
        <v>8</v>
      </c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9"/>
      <c r="DK6" s="167">
        <v>9</v>
      </c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9"/>
    </row>
    <row r="7" spans="1:126" s="6" customFormat="1" ht="49.5" customHeight="1">
      <c r="A7" s="115" t="s">
        <v>6</v>
      </c>
      <c r="B7" s="116"/>
      <c r="C7" s="116"/>
      <c r="D7" s="116"/>
      <c r="E7" s="116"/>
      <c r="F7" s="117"/>
      <c r="G7" s="192" t="s">
        <v>262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3"/>
      <c r="AK7" s="194" t="s">
        <v>1</v>
      </c>
      <c r="AL7" s="195"/>
      <c r="AM7" s="195"/>
      <c r="AN7" s="195"/>
      <c r="AO7" s="195"/>
      <c r="AP7" s="195"/>
      <c r="AQ7" s="195"/>
      <c r="AR7" s="195"/>
      <c r="AS7" s="195"/>
      <c r="AT7" s="196"/>
      <c r="AU7" s="148" t="s">
        <v>1</v>
      </c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89"/>
      <c r="BI7" s="190"/>
      <c r="BJ7" s="190"/>
      <c r="BK7" s="190"/>
      <c r="BL7" s="190"/>
      <c r="BM7" s="190"/>
      <c r="BN7" s="190"/>
      <c r="BO7" s="190"/>
      <c r="BP7" s="190"/>
      <c r="BQ7" s="191"/>
      <c r="BR7" s="104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6"/>
      <c r="CG7" s="104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6"/>
      <c r="CX7" s="104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6"/>
      <c r="DK7" s="104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6"/>
    </row>
    <row r="8" spans="1:126" s="6" customFormat="1" ht="16.5" customHeight="1">
      <c r="A8" s="115" t="s">
        <v>26</v>
      </c>
      <c r="B8" s="116"/>
      <c r="C8" s="116"/>
      <c r="D8" s="116"/>
      <c r="E8" s="116"/>
      <c r="F8" s="117"/>
      <c r="G8" s="192" t="s">
        <v>39</v>
      </c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3"/>
      <c r="AK8" s="194">
        <v>22</v>
      </c>
      <c r="AL8" s="195"/>
      <c r="AM8" s="195"/>
      <c r="AN8" s="195"/>
      <c r="AO8" s="195"/>
      <c r="AP8" s="195"/>
      <c r="AQ8" s="195"/>
      <c r="AR8" s="195"/>
      <c r="AS8" s="195"/>
      <c r="AT8" s="196"/>
      <c r="AU8" s="189">
        <f>29300000+8112000+1680645.16-1719047.62</f>
        <v>37373597.54</v>
      </c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89">
        <f>AU8*0.22-100000</f>
        <v>8122191.4588</v>
      </c>
      <c r="BI8" s="190"/>
      <c r="BJ8" s="190"/>
      <c r="BK8" s="190"/>
      <c r="BL8" s="190"/>
      <c r="BM8" s="190"/>
      <c r="BN8" s="190"/>
      <c r="BO8" s="190"/>
      <c r="BP8" s="190"/>
      <c r="BQ8" s="191"/>
      <c r="BR8" s="189">
        <f>6034015.36-378190.47</f>
        <v>5655824.890000001</v>
      </c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1"/>
      <c r="CG8" s="104">
        <v>790175.12</v>
      </c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6"/>
      <c r="CX8" s="189">
        <v>1776191.46</v>
      </c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1"/>
      <c r="DK8" s="104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6"/>
    </row>
    <row r="9" spans="1:126" s="6" customFormat="1" ht="16.5" customHeight="1">
      <c r="A9" s="115" t="s">
        <v>27</v>
      </c>
      <c r="B9" s="116"/>
      <c r="C9" s="116"/>
      <c r="D9" s="116"/>
      <c r="E9" s="116"/>
      <c r="F9" s="117"/>
      <c r="G9" s="192" t="s">
        <v>40</v>
      </c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3"/>
      <c r="AK9" s="194">
        <v>10</v>
      </c>
      <c r="AL9" s="195"/>
      <c r="AM9" s="195"/>
      <c r="AN9" s="195"/>
      <c r="AO9" s="195"/>
      <c r="AP9" s="195"/>
      <c r="AQ9" s="195"/>
      <c r="AR9" s="195"/>
      <c r="AS9" s="195"/>
      <c r="AT9" s="196"/>
      <c r="AU9" s="104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89"/>
      <c r="BI9" s="190"/>
      <c r="BJ9" s="190"/>
      <c r="BK9" s="190"/>
      <c r="BL9" s="190"/>
      <c r="BM9" s="190"/>
      <c r="BN9" s="190"/>
      <c r="BO9" s="190"/>
      <c r="BP9" s="190"/>
      <c r="BQ9" s="191"/>
      <c r="BR9" s="189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1"/>
      <c r="CG9" s="104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6"/>
      <c r="CX9" s="189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1"/>
      <c r="DK9" s="104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6"/>
    </row>
    <row r="10" spans="1:126" s="6" customFormat="1" ht="69.75" customHeight="1">
      <c r="A10" s="115" t="s">
        <v>29</v>
      </c>
      <c r="B10" s="116"/>
      <c r="C10" s="116"/>
      <c r="D10" s="116"/>
      <c r="E10" s="116"/>
      <c r="F10" s="117"/>
      <c r="G10" s="192" t="s">
        <v>265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200"/>
      <c r="AL10" s="201"/>
      <c r="AM10" s="201"/>
      <c r="AN10" s="201"/>
      <c r="AO10" s="201"/>
      <c r="AP10" s="201"/>
      <c r="AQ10" s="201"/>
      <c r="AR10" s="201"/>
      <c r="AS10" s="201"/>
      <c r="AT10" s="202"/>
      <c r="AU10" s="104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89"/>
      <c r="BI10" s="190"/>
      <c r="BJ10" s="190"/>
      <c r="BK10" s="190"/>
      <c r="BL10" s="190"/>
      <c r="BM10" s="190"/>
      <c r="BN10" s="190"/>
      <c r="BO10" s="190"/>
      <c r="BP10" s="190"/>
      <c r="BQ10" s="191"/>
      <c r="BR10" s="189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1"/>
      <c r="CG10" s="104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6"/>
      <c r="CX10" s="189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1"/>
      <c r="DK10" s="104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6"/>
    </row>
    <row r="11" spans="1:126" s="6" customFormat="1" ht="78.75" customHeight="1">
      <c r="A11" s="115" t="s">
        <v>7</v>
      </c>
      <c r="B11" s="116"/>
      <c r="C11" s="116"/>
      <c r="D11" s="116"/>
      <c r="E11" s="116"/>
      <c r="F11" s="117"/>
      <c r="G11" s="192" t="s">
        <v>271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3"/>
      <c r="AK11" s="194" t="s">
        <v>1</v>
      </c>
      <c r="AL11" s="195"/>
      <c r="AM11" s="195"/>
      <c r="AN11" s="195"/>
      <c r="AO11" s="195"/>
      <c r="AP11" s="195"/>
      <c r="AQ11" s="195"/>
      <c r="AR11" s="195"/>
      <c r="AS11" s="195"/>
      <c r="AT11" s="196"/>
      <c r="AU11" s="148" t="s">
        <v>1</v>
      </c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89"/>
      <c r="BI11" s="190"/>
      <c r="BJ11" s="190"/>
      <c r="BK11" s="190"/>
      <c r="BL11" s="190"/>
      <c r="BM11" s="190"/>
      <c r="BN11" s="190"/>
      <c r="BO11" s="190"/>
      <c r="BP11" s="190"/>
      <c r="BQ11" s="191"/>
      <c r="BR11" s="189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1"/>
      <c r="CG11" s="104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6"/>
      <c r="CX11" s="189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1"/>
      <c r="DK11" s="104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6"/>
    </row>
    <row r="12" spans="1:126" s="6" customFormat="1" ht="84" customHeight="1">
      <c r="A12" s="115" t="s">
        <v>31</v>
      </c>
      <c r="B12" s="116"/>
      <c r="C12" s="116"/>
      <c r="D12" s="116"/>
      <c r="E12" s="116"/>
      <c r="F12" s="117"/>
      <c r="G12" s="192" t="s">
        <v>263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3"/>
      <c r="AK12" s="194">
        <v>2.9</v>
      </c>
      <c r="AL12" s="195"/>
      <c r="AM12" s="195"/>
      <c r="AN12" s="195"/>
      <c r="AO12" s="195"/>
      <c r="AP12" s="195"/>
      <c r="AQ12" s="195"/>
      <c r="AR12" s="195"/>
      <c r="AS12" s="195"/>
      <c r="AT12" s="196"/>
      <c r="AU12" s="189">
        <f>AU8</f>
        <v>37373597.54</v>
      </c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89">
        <f>AU12*0.029</f>
        <v>1083834.32866</v>
      </c>
      <c r="BI12" s="190"/>
      <c r="BJ12" s="190"/>
      <c r="BK12" s="190"/>
      <c r="BL12" s="190"/>
      <c r="BM12" s="190"/>
      <c r="BN12" s="190"/>
      <c r="BO12" s="190"/>
      <c r="BP12" s="190"/>
      <c r="BQ12" s="191"/>
      <c r="BR12" s="189">
        <f>795392.94-49852.38</f>
        <v>745540.5599999999</v>
      </c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1"/>
      <c r="CG12" s="104">
        <v>104159.44</v>
      </c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6"/>
      <c r="CX12" s="189">
        <v>234134.33</v>
      </c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1"/>
      <c r="DK12" s="104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6"/>
    </row>
    <row r="13" spans="1:126" s="6" customFormat="1" ht="33" customHeight="1">
      <c r="A13" s="115" t="s">
        <v>32</v>
      </c>
      <c r="B13" s="116"/>
      <c r="C13" s="116"/>
      <c r="D13" s="116"/>
      <c r="E13" s="116"/>
      <c r="F13" s="117"/>
      <c r="G13" s="192" t="s">
        <v>264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3"/>
      <c r="AK13" s="194">
        <v>0</v>
      </c>
      <c r="AL13" s="195"/>
      <c r="AM13" s="195"/>
      <c r="AN13" s="195"/>
      <c r="AO13" s="195"/>
      <c r="AP13" s="195"/>
      <c r="AQ13" s="195"/>
      <c r="AR13" s="195"/>
      <c r="AS13" s="195"/>
      <c r="AT13" s="196"/>
      <c r="AU13" s="189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89"/>
      <c r="BI13" s="190"/>
      <c r="BJ13" s="190"/>
      <c r="BK13" s="190"/>
      <c r="BL13" s="190"/>
      <c r="BM13" s="190"/>
      <c r="BN13" s="190"/>
      <c r="BO13" s="190"/>
      <c r="BP13" s="190"/>
      <c r="BQ13" s="191"/>
      <c r="BR13" s="189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1"/>
      <c r="CG13" s="104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6"/>
      <c r="CX13" s="189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1"/>
      <c r="DK13" s="104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6"/>
    </row>
    <row r="14" spans="1:126" s="6" customFormat="1" ht="81.75" customHeight="1">
      <c r="A14" s="115" t="s">
        <v>33</v>
      </c>
      <c r="B14" s="116"/>
      <c r="C14" s="116"/>
      <c r="D14" s="116"/>
      <c r="E14" s="116"/>
      <c r="F14" s="117"/>
      <c r="G14" s="192" t="s">
        <v>266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3"/>
      <c r="AK14" s="194">
        <v>0.2</v>
      </c>
      <c r="AL14" s="195"/>
      <c r="AM14" s="195"/>
      <c r="AN14" s="195"/>
      <c r="AO14" s="195"/>
      <c r="AP14" s="195"/>
      <c r="AQ14" s="195"/>
      <c r="AR14" s="195"/>
      <c r="AS14" s="195"/>
      <c r="AT14" s="196"/>
      <c r="AU14" s="189">
        <f>AU12</f>
        <v>37373597.54</v>
      </c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89">
        <f>AU14*0.002</f>
        <v>74747.19508</v>
      </c>
      <c r="BI14" s="190"/>
      <c r="BJ14" s="190"/>
      <c r="BK14" s="190"/>
      <c r="BL14" s="190"/>
      <c r="BM14" s="190"/>
      <c r="BN14" s="190"/>
      <c r="BO14" s="190"/>
      <c r="BP14" s="190"/>
      <c r="BQ14" s="191"/>
      <c r="BR14" s="189">
        <f>54854.69-3438.1</f>
        <v>51416.590000000004</v>
      </c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1"/>
      <c r="CG14" s="104">
        <v>7183.41</v>
      </c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6"/>
      <c r="CX14" s="189">
        <v>16147.2</v>
      </c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1"/>
      <c r="DK14" s="104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6"/>
    </row>
    <row r="15" spans="1:126" s="6" customFormat="1" ht="82.5" customHeight="1">
      <c r="A15" s="115" t="s">
        <v>45</v>
      </c>
      <c r="B15" s="116"/>
      <c r="C15" s="116"/>
      <c r="D15" s="116"/>
      <c r="E15" s="116"/>
      <c r="F15" s="117"/>
      <c r="G15" s="192" t="s">
        <v>267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3"/>
      <c r="AK15" s="200"/>
      <c r="AL15" s="201"/>
      <c r="AM15" s="201"/>
      <c r="AN15" s="201"/>
      <c r="AO15" s="201"/>
      <c r="AP15" s="201"/>
      <c r="AQ15" s="201"/>
      <c r="AR15" s="201"/>
      <c r="AS15" s="201"/>
      <c r="AT15" s="202"/>
      <c r="AU15" s="104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89"/>
      <c r="BI15" s="190"/>
      <c r="BJ15" s="190"/>
      <c r="BK15" s="190"/>
      <c r="BL15" s="190"/>
      <c r="BM15" s="190"/>
      <c r="BN15" s="190"/>
      <c r="BO15" s="190"/>
      <c r="BP15" s="190"/>
      <c r="BQ15" s="191"/>
      <c r="BR15" s="189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1"/>
      <c r="CG15" s="104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6"/>
      <c r="CX15" s="189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1"/>
      <c r="DK15" s="104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6"/>
    </row>
    <row r="16" spans="1:126" s="6" customFormat="1" ht="54" customHeight="1">
      <c r="A16" s="115" t="s">
        <v>8</v>
      </c>
      <c r="B16" s="116"/>
      <c r="C16" s="116"/>
      <c r="D16" s="116"/>
      <c r="E16" s="116"/>
      <c r="F16" s="117"/>
      <c r="G16" s="192" t="s">
        <v>226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3"/>
      <c r="AK16" s="200" t="s">
        <v>1</v>
      </c>
      <c r="AL16" s="201"/>
      <c r="AM16" s="201"/>
      <c r="AN16" s="201"/>
      <c r="AO16" s="201"/>
      <c r="AP16" s="201"/>
      <c r="AQ16" s="201"/>
      <c r="AR16" s="201"/>
      <c r="AS16" s="201"/>
      <c r="AT16" s="202"/>
      <c r="AU16" s="104" t="s">
        <v>1</v>
      </c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89"/>
      <c r="BI16" s="190"/>
      <c r="BJ16" s="190"/>
      <c r="BK16" s="190"/>
      <c r="BL16" s="190"/>
      <c r="BM16" s="190"/>
      <c r="BN16" s="190"/>
      <c r="BO16" s="190"/>
      <c r="BP16" s="190"/>
      <c r="BQ16" s="191"/>
      <c r="BR16" s="189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1"/>
      <c r="CG16" s="104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6"/>
      <c r="CX16" s="189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1"/>
      <c r="DK16" s="104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6"/>
    </row>
    <row r="17" spans="1:126" s="6" customFormat="1" ht="25.5" customHeight="1">
      <c r="A17" s="115" t="s">
        <v>11</v>
      </c>
      <c r="B17" s="116"/>
      <c r="C17" s="116"/>
      <c r="D17" s="116"/>
      <c r="E17" s="116"/>
      <c r="F17" s="117"/>
      <c r="G17" s="192" t="s">
        <v>229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3"/>
      <c r="AK17" s="194" t="s">
        <v>1</v>
      </c>
      <c r="AL17" s="195"/>
      <c r="AM17" s="195"/>
      <c r="AN17" s="195"/>
      <c r="AO17" s="195"/>
      <c r="AP17" s="195"/>
      <c r="AQ17" s="195"/>
      <c r="AR17" s="195"/>
      <c r="AS17" s="195"/>
      <c r="AT17" s="196"/>
      <c r="AU17" s="104" t="s">
        <v>1</v>
      </c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89"/>
      <c r="BI17" s="190"/>
      <c r="BJ17" s="190"/>
      <c r="BK17" s="190"/>
      <c r="BL17" s="190"/>
      <c r="BM17" s="190"/>
      <c r="BN17" s="190"/>
      <c r="BO17" s="190"/>
      <c r="BP17" s="190"/>
      <c r="BQ17" s="191"/>
      <c r="BR17" s="189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1"/>
      <c r="CG17" s="104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6"/>
      <c r="CX17" s="189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1"/>
      <c r="DK17" s="104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6"/>
    </row>
    <row r="18" spans="1:126" s="6" customFormat="1" ht="39" customHeight="1">
      <c r="A18" s="115" t="s">
        <v>12</v>
      </c>
      <c r="B18" s="116"/>
      <c r="C18" s="116"/>
      <c r="D18" s="116"/>
      <c r="E18" s="116"/>
      <c r="F18" s="117"/>
      <c r="G18" s="192" t="s">
        <v>227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3"/>
      <c r="AK18" s="194" t="s">
        <v>1</v>
      </c>
      <c r="AL18" s="195"/>
      <c r="AM18" s="195"/>
      <c r="AN18" s="195"/>
      <c r="AO18" s="195"/>
      <c r="AP18" s="195"/>
      <c r="AQ18" s="195"/>
      <c r="AR18" s="195"/>
      <c r="AS18" s="195"/>
      <c r="AT18" s="196"/>
      <c r="AU18" s="104" t="s">
        <v>1</v>
      </c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89"/>
      <c r="BI18" s="190"/>
      <c r="BJ18" s="190"/>
      <c r="BK18" s="190"/>
      <c r="BL18" s="190"/>
      <c r="BM18" s="190"/>
      <c r="BN18" s="190"/>
      <c r="BO18" s="190"/>
      <c r="BP18" s="190"/>
      <c r="BQ18" s="191"/>
      <c r="BR18" s="189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1"/>
      <c r="CG18" s="104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6"/>
      <c r="CX18" s="189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1"/>
      <c r="DK18" s="104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6"/>
    </row>
    <row r="19" spans="1:126" s="6" customFormat="1" ht="39" customHeight="1">
      <c r="A19" s="115" t="s">
        <v>9</v>
      </c>
      <c r="B19" s="116"/>
      <c r="C19" s="116"/>
      <c r="D19" s="116"/>
      <c r="E19" s="116"/>
      <c r="F19" s="117"/>
      <c r="G19" s="192" t="s">
        <v>228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3"/>
      <c r="AK19" s="194">
        <v>4.1</v>
      </c>
      <c r="AL19" s="195"/>
      <c r="AM19" s="195"/>
      <c r="AN19" s="195"/>
      <c r="AO19" s="195"/>
      <c r="AP19" s="195"/>
      <c r="AQ19" s="195"/>
      <c r="AR19" s="195"/>
      <c r="AS19" s="195"/>
      <c r="AT19" s="196"/>
      <c r="AU19" s="104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89"/>
      <c r="BI19" s="190"/>
      <c r="BJ19" s="190"/>
      <c r="BK19" s="190"/>
      <c r="BL19" s="190"/>
      <c r="BM19" s="190"/>
      <c r="BN19" s="190"/>
      <c r="BO19" s="190"/>
      <c r="BP19" s="190"/>
      <c r="BQ19" s="191"/>
      <c r="BR19" s="189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1"/>
      <c r="CG19" s="104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6"/>
      <c r="CX19" s="189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1"/>
      <c r="DK19" s="104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6"/>
    </row>
    <row r="20" spans="1:126" s="6" customFormat="1" ht="54.75" customHeight="1">
      <c r="A20" s="115" t="s">
        <v>50</v>
      </c>
      <c r="B20" s="116"/>
      <c r="C20" s="116"/>
      <c r="D20" s="116"/>
      <c r="E20" s="116"/>
      <c r="F20" s="117"/>
      <c r="G20" s="192" t="s">
        <v>268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3"/>
      <c r="AK20" s="194">
        <v>5.1</v>
      </c>
      <c r="AL20" s="195"/>
      <c r="AM20" s="195"/>
      <c r="AN20" s="195"/>
      <c r="AO20" s="195"/>
      <c r="AP20" s="195"/>
      <c r="AQ20" s="195"/>
      <c r="AR20" s="195"/>
      <c r="AS20" s="195"/>
      <c r="AT20" s="196"/>
      <c r="AU20" s="189">
        <f>AU14</f>
        <v>37373597.54</v>
      </c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89">
        <f>AU20*0.051</f>
        <v>1906053.4745399999</v>
      </c>
      <c r="BI20" s="190"/>
      <c r="BJ20" s="190"/>
      <c r="BK20" s="190"/>
      <c r="BL20" s="190"/>
      <c r="BM20" s="190"/>
      <c r="BN20" s="190"/>
      <c r="BO20" s="190"/>
      <c r="BP20" s="190"/>
      <c r="BQ20" s="191"/>
      <c r="BR20" s="189">
        <f>1398794.47-87671.43</f>
        <v>1311123.04</v>
      </c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1"/>
      <c r="CG20" s="104">
        <v>183176.95</v>
      </c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6"/>
      <c r="CX20" s="189">
        <v>411753.47</v>
      </c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1"/>
      <c r="DK20" s="104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6"/>
    </row>
    <row r="21" spans="1:126" s="6" customFormat="1" ht="68.25" customHeight="1">
      <c r="A21" s="115" t="s">
        <v>173</v>
      </c>
      <c r="B21" s="116"/>
      <c r="C21" s="116"/>
      <c r="D21" s="116"/>
      <c r="E21" s="116"/>
      <c r="F21" s="117"/>
      <c r="G21" s="192" t="s">
        <v>269</v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3"/>
      <c r="AK21" s="194"/>
      <c r="AL21" s="195"/>
      <c r="AM21" s="195"/>
      <c r="AN21" s="195"/>
      <c r="AO21" s="195"/>
      <c r="AP21" s="195"/>
      <c r="AQ21" s="195"/>
      <c r="AR21" s="195"/>
      <c r="AS21" s="195"/>
      <c r="AT21" s="196"/>
      <c r="AU21" s="104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89"/>
      <c r="BI21" s="190"/>
      <c r="BJ21" s="190"/>
      <c r="BK21" s="190"/>
      <c r="BL21" s="190"/>
      <c r="BM21" s="190"/>
      <c r="BN21" s="190"/>
      <c r="BO21" s="190"/>
      <c r="BP21" s="190"/>
      <c r="BQ21" s="191"/>
      <c r="BR21" s="104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  <c r="CG21" s="104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6"/>
      <c r="CX21" s="104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6"/>
      <c r="DK21" s="104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6"/>
    </row>
    <row r="22" spans="1:126" s="6" customFormat="1" ht="16.5" customHeight="1">
      <c r="A22" s="206" t="s">
        <v>17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7"/>
      <c r="BH22" s="189">
        <f>SUM(BH7:BQ21)</f>
        <v>11186826.45708</v>
      </c>
      <c r="BI22" s="190"/>
      <c r="BJ22" s="190"/>
      <c r="BK22" s="190"/>
      <c r="BL22" s="190"/>
      <c r="BM22" s="190"/>
      <c r="BN22" s="190"/>
      <c r="BO22" s="190"/>
      <c r="BP22" s="190"/>
      <c r="BQ22" s="191"/>
      <c r="BR22" s="189">
        <f>SUM(BR7:CF21)</f>
        <v>7763905.08</v>
      </c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1"/>
      <c r="CG22" s="189">
        <f>SUM(CG7:CW21)</f>
        <v>1084694.9200000002</v>
      </c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1"/>
      <c r="CX22" s="189">
        <f>SUM(CX7:DJ21)</f>
        <v>2438226.46</v>
      </c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1"/>
      <c r="DK22" s="189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1"/>
    </row>
    <row r="23" spans="1:126" ht="27" customHeight="1">
      <c r="A23" s="204" t="s">
        <v>225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</row>
    <row r="24" spans="1:126" s="2" customFormat="1" ht="68.25" customHeight="1">
      <c r="A24" s="203" t="s">
        <v>252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</row>
    <row r="25" ht="32.25" customHeight="1"/>
  </sheetData>
  <sheetProtection/>
  <mergeCells count="164">
    <mergeCell ref="G20:AJ20"/>
    <mergeCell ref="DK21:DV21"/>
    <mergeCell ref="A23:DV23"/>
    <mergeCell ref="A22:BG22"/>
    <mergeCell ref="CG22:CW22"/>
    <mergeCell ref="CG21:CW21"/>
    <mergeCell ref="CX21:DJ21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BH14:BQ14"/>
    <mergeCell ref="BR14:CF14"/>
    <mergeCell ref="CG14:CW14"/>
    <mergeCell ref="A14:F14"/>
    <mergeCell ref="G14:AJ14"/>
    <mergeCell ref="AK14:AT14"/>
    <mergeCell ref="AU14:BG14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U11:BG11"/>
    <mergeCell ref="BH11:BQ11"/>
    <mergeCell ref="BR11:CF11"/>
    <mergeCell ref="BH10:BQ10"/>
    <mergeCell ref="BR10:CF10"/>
    <mergeCell ref="A13:F13"/>
    <mergeCell ref="AU12:BG12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9:CW9"/>
    <mergeCell ref="AK6:AT6"/>
    <mergeCell ref="AK8:AT8"/>
    <mergeCell ref="BH6:BQ6"/>
    <mergeCell ref="BR6:CF6"/>
    <mergeCell ref="CG8:CW8"/>
    <mergeCell ref="AK7:AT7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17:F17"/>
    <mergeCell ref="G17:AJ17"/>
    <mergeCell ref="AK17:AT17"/>
    <mergeCell ref="AU17:BG17"/>
    <mergeCell ref="BH17:BQ17"/>
    <mergeCell ref="BR17:CF17"/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17"/>
  <sheetViews>
    <sheetView view="pageBreakPreview" zoomScaleSheetLayoutView="100" zoomScalePageLayoutView="0" workbookViewId="0" topLeftCell="A1">
      <selection activeCell="G15" sqref="G15:AA15"/>
    </sheetView>
  </sheetViews>
  <sheetFormatPr defaultColWidth="0.875" defaultRowHeight="12.75"/>
  <cols>
    <col min="1" max="138" width="0.875" style="1" customWidth="1"/>
    <col min="139" max="139" width="2.875" style="1" customWidth="1"/>
    <col min="140" max="16384" width="0.875" style="1" customWidth="1"/>
  </cols>
  <sheetData>
    <row r="1" spans="1:139" s="5" customFormat="1" ht="15">
      <c r="A1" s="173" t="s">
        <v>209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</row>
    <row r="2" s="5" customFormat="1" ht="12.75" customHeight="1"/>
    <row r="3" spans="1:139" s="3" customFormat="1" ht="15" customHeight="1">
      <c r="A3" s="155" t="s">
        <v>3</v>
      </c>
      <c r="B3" s="156"/>
      <c r="C3" s="156"/>
      <c r="D3" s="156"/>
      <c r="E3" s="156"/>
      <c r="F3" s="157"/>
      <c r="G3" s="155" t="s">
        <v>46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7"/>
      <c r="AB3" s="155" t="s">
        <v>215</v>
      </c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7"/>
      <c r="AP3" s="155" t="s">
        <v>55</v>
      </c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7"/>
      <c r="BD3" s="155" t="s">
        <v>56</v>
      </c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5" t="s">
        <v>233</v>
      </c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7"/>
      <c r="CF3" s="164" t="s">
        <v>0</v>
      </c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7"/>
    </row>
    <row r="4" spans="1:139" s="3" customFormat="1" ht="65.25" customHeight="1">
      <c r="A4" s="158"/>
      <c r="B4" s="159"/>
      <c r="C4" s="159"/>
      <c r="D4" s="159"/>
      <c r="E4" s="159"/>
      <c r="F4" s="160"/>
      <c r="G4" s="158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60"/>
      <c r="AB4" s="158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60"/>
      <c r="AP4" s="158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60"/>
      <c r="BD4" s="158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8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60"/>
      <c r="CF4" s="172" t="s">
        <v>164</v>
      </c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2"/>
      <c r="CT4" s="172" t="s">
        <v>172</v>
      </c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2"/>
      <c r="DJ4" s="216" t="s">
        <v>19</v>
      </c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7"/>
    </row>
    <row r="5" spans="1:139" s="3" customFormat="1" ht="27" customHeight="1">
      <c r="A5" s="161"/>
      <c r="B5" s="162"/>
      <c r="C5" s="162"/>
      <c r="D5" s="162"/>
      <c r="E5" s="162"/>
      <c r="F5" s="163"/>
      <c r="G5" s="161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3"/>
      <c r="AB5" s="161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3"/>
      <c r="AP5" s="161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3"/>
      <c r="BD5" s="161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1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3"/>
      <c r="CF5" s="133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5"/>
      <c r="CT5" s="133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5"/>
      <c r="DJ5" s="164" t="s">
        <v>2</v>
      </c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6"/>
      <c r="DW5" s="164" t="s">
        <v>44</v>
      </c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6"/>
    </row>
    <row r="6" spans="1:139" s="7" customFormat="1" ht="12.75">
      <c r="A6" s="167">
        <v>1</v>
      </c>
      <c r="B6" s="168"/>
      <c r="C6" s="168"/>
      <c r="D6" s="168"/>
      <c r="E6" s="168"/>
      <c r="F6" s="169"/>
      <c r="G6" s="167">
        <v>2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9"/>
      <c r="AB6" s="167">
        <v>3</v>
      </c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9"/>
      <c r="AP6" s="167">
        <v>4</v>
      </c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9"/>
      <c r="BD6" s="167">
        <v>5</v>
      </c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7">
        <v>6</v>
      </c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9"/>
      <c r="CF6" s="167">
        <v>7</v>
      </c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9"/>
      <c r="CT6" s="167">
        <v>8</v>
      </c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9"/>
      <c r="DJ6" s="167">
        <v>9</v>
      </c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9"/>
      <c r="DW6" s="167">
        <v>10</v>
      </c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9"/>
    </row>
    <row r="7" spans="1:139" s="6" customFormat="1" ht="66.75" customHeight="1">
      <c r="A7" s="208" t="s">
        <v>6</v>
      </c>
      <c r="B7" s="209"/>
      <c r="C7" s="209"/>
      <c r="D7" s="209"/>
      <c r="E7" s="209"/>
      <c r="F7" s="210"/>
      <c r="G7" s="154" t="s">
        <v>47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7"/>
      <c r="AB7" s="104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6"/>
      <c r="AP7" s="104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6"/>
      <c r="BD7" s="104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4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6"/>
      <c r="CF7" s="104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6"/>
      <c r="CT7" s="104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6"/>
      <c r="DJ7" s="104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6"/>
      <c r="DW7" s="104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6"/>
    </row>
    <row r="8" spans="1:139" s="6" customFormat="1" ht="93" customHeight="1">
      <c r="A8" s="208" t="s">
        <v>26</v>
      </c>
      <c r="B8" s="209"/>
      <c r="C8" s="209"/>
      <c r="D8" s="209"/>
      <c r="E8" s="209"/>
      <c r="F8" s="210"/>
      <c r="G8" s="154" t="s">
        <v>48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104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6"/>
      <c r="AP8" s="104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6"/>
      <c r="BD8" s="104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4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6"/>
      <c r="CF8" s="104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6"/>
      <c r="CT8" s="104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6"/>
      <c r="DJ8" s="104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6"/>
      <c r="DW8" s="104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6"/>
    </row>
    <row r="9" spans="1:139" s="6" customFormat="1" ht="16.5" customHeight="1">
      <c r="A9" s="208" t="s">
        <v>7</v>
      </c>
      <c r="B9" s="209"/>
      <c r="C9" s="209"/>
      <c r="D9" s="209"/>
      <c r="E9" s="209"/>
      <c r="F9" s="210"/>
      <c r="G9" s="154" t="s">
        <v>49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  <c r="AB9" s="104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6"/>
      <c r="AP9" s="104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6"/>
      <c r="BD9" s="104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4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6"/>
      <c r="CF9" s="104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6"/>
      <c r="CT9" s="104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6"/>
      <c r="DJ9" s="104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6"/>
      <c r="DW9" s="104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6"/>
    </row>
    <row r="10" spans="1:139" s="6" customFormat="1" ht="16.5" customHeight="1">
      <c r="A10" s="211"/>
      <c r="B10" s="212"/>
      <c r="C10" s="212"/>
      <c r="D10" s="212"/>
      <c r="E10" s="212"/>
      <c r="F10" s="213"/>
      <c r="G10" s="164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7"/>
      <c r="AB10" s="104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6"/>
      <c r="AP10" s="104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6"/>
      <c r="BD10" s="104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4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6"/>
      <c r="CF10" s="148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50"/>
      <c r="CT10" s="148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50"/>
      <c r="DJ10" s="148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50"/>
      <c r="DW10" s="148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50"/>
    </row>
    <row r="11" spans="1:139" s="6" customFormat="1" ht="16.5" customHeight="1">
      <c r="A11" s="208" t="s">
        <v>8</v>
      </c>
      <c r="B11" s="209"/>
      <c r="C11" s="209"/>
      <c r="D11" s="209"/>
      <c r="E11" s="209"/>
      <c r="F11" s="210"/>
      <c r="G11" s="154" t="s">
        <v>51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7"/>
      <c r="AB11" s="104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6"/>
      <c r="AP11" s="104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6"/>
      <c r="BD11" s="104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4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6"/>
      <c r="CF11" s="104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6"/>
      <c r="CT11" s="104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6"/>
      <c r="DJ11" s="104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6"/>
      <c r="DW11" s="104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6"/>
    </row>
    <row r="12" spans="1:139" s="6" customFormat="1" ht="16.5" customHeight="1">
      <c r="A12" s="208" t="s">
        <v>11</v>
      </c>
      <c r="B12" s="209"/>
      <c r="C12" s="209"/>
      <c r="D12" s="209"/>
      <c r="E12" s="209"/>
      <c r="F12" s="210"/>
      <c r="G12" s="154" t="s">
        <v>52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104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6"/>
      <c r="AP12" s="104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6"/>
      <c r="BD12" s="104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4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6"/>
      <c r="CF12" s="148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50"/>
      <c r="CT12" s="148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50"/>
      <c r="DJ12" s="148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50"/>
      <c r="DW12" s="148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50"/>
    </row>
    <row r="13" spans="1:139" s="6" customFormat="1" ht="16.5" customHeight="1">
      <c r="A13" s="208" t="s">
        <v>12</v>
      </c>
      <c r="B13" s="209"/>
      <c r="C13" s="209"/>
      <c r="D13" s="209"/>
      <c r="E13" s="209"/>
      <c r="F13" s="210"/>
      <c r="G13" s="154" t="s">
        <v>53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7"/>
      <c r="AB13" s="104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6"/>
      <c r="AP13" s="104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6"/>
      <c r="BD13" s="104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4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6"/>
      <c r="CF13" s="148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50"/>
      <c r="CT13" s="148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50"/>
      <c r="DJ13" s="148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50"/>
      <c r="DW13" s="148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50"/>
    </row>
    <row r="14" spans="1:139" s="6" customFormat="1" ht="26.25" customHeight="1">
      <c r="A14" s="208" t="s">
        <v>9</v>
      </c>
      <c r="B14" s="209"/>
      <c r="C14" s="209"/>
      <c r="D14" s="209"/>
      <c r="E14" s="209"/>
      <c r="F14" s="210"/>
      <c r="G14" s="154" t="s">
        <v>54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7"/>
      <c r="AB14" s="104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  <c r="AP14" s="104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6"/>
      <c r="BD14" s="104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4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6"/>
      <c r="CF14" s="104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6"/>
      <c r="CT14" s="104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6"/>
      <c r="DJ14" s="104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6"/>
      <c r="DW14" s="104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6"/>
    </row>
    <row r="15" spans="1:139" s="6" customFormat="1" ht="16.5" customHeight="1">
      <c r="A15" s="208" t="s">
        <v>50</v>
      </c>
      <c r="B15" s="209"/>
      <c r="C15" s="209"/>
      <c r="D15" s="209"/>
      <c r="E15" s="209"/>
      <c r="F15" s="210"/>
      <c r="G15" s="154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7"/>
      <c r="AB15" s="104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6"/>
      <c r="AP15" s="104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6"/>
      <c r="BD15" s="104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4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148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50"/>
      <c r="CT15" s="148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50"/>
      <c r="DJ15" s="148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50"/>
      <c r="DW15" s="148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50"/>
    </row>
    <row r="16" spans="1:139" s="6" customFormat="1" ht="16.5" customHeight="1">
      <c r="A16" s="207" t="s">
        <v>17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90"/>
      <c r="BR16" s="104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6"/>
      <c r="CF16" s="104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6"/>
      <c r="CT16" s="104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6"/>
      <c r="DJ16" s="104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6"/>
      <c r="DW16" s="104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6"/>
    </row>
    <row r="17" spans="1:139" ht="46.5" customHeight="1">
      <c r="A17" s="214" t="s">
        <v>211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</row>
  </sheetData>
  <sheetProtection/>
  <mergeCells count="120">
    <mergeCell ref="A17:EI17"/>
    <mergeCell ref="A1:EI1"/>
    <mergeCell ref="DJ5:DV5"/>
    <mergeCell ref="BD7:BQ7"/>
    <mergeCell ref="BR7:CE7"/>
    <mergeCell ref="CF7:CS7"/>
    <mergeCell ref="DJ4:EI4"/>
    <mergeCell ref="CF3:EI3"/>
    <mergeCell ref="CF4:CS5"/>
    <mergeCell ref="CT4:DI5"/>
    <mergeCell ref="DJ7:DV7"/>
    <mergeCell ref="DW7:EI7"/>
    <mergeCell ref="DJ6:DV6"/>
    <mergeCell ref="DW6:EI6"/>
    <mergeCell ref="DW5:EI5"/>
    <mergeCell ref="A6:F6"/>
    <mergeCell ref="CT6:DI6"/>
    <mergeCell ref="G3:AA5"/>
    <mergeCell ref="G6:AA6"/>
    <mergeCell ref="BD3:BQ5"/>
    <mergeCell ref="CT7:DI7"/>
    <mergeCell ref="A7:F7"/>
    <mergeCell ref="AP7:BC7"/>
    <mergeCell ref="AP3:BC5"/>
    <mergeCell ref="AP6:BC6"/>
    <mergeCell ref="CF6:CS6"/>
    <mergeCell ref="AP8:BC8"/>
    <mergeCell ref="A8:F8"/>
    <mergeCell ref="A3:F5"/>
    <mergeCell ref="BR3:CE5"/>
    <mergeCell ref="BR6:CE6"/>
    <mergeCell ref="BD6:BQ6"/>
    <mergeCell ref="AB3:AO5"/>
    <mergeCell ref="AB6:AO6"/>
    <mergeCell ref="AB7:AO7"/>
    <mergeCell ref="AP9:BC9"/>
    <mergeCell ref="BD9:BQ9"/>
    <mergeCell ref="BR9:CE9"/>
    <mergeCell ref="CF9:CS9"/>
    <mergeCell ref="DJ8:DV8"/>
    <mergeCell ref="DW8:EI8"/>
    <mergeCell ref="CT8:DI8"/>
    <mergeCell ref="BD8:BQ8"/>
    <mergeCell ref="BR8:CE8"/>
    <mergeCell ref="CF8:CS8"/>
    <mergeCell ref="CT9:DI9"/>
    <mergeCell ref="DJ9:DV9"/>
    <mergeCell ref="DW9:EI9"/>
    <mergeCell ref="A10:F10"/>
    <mergeCell ref="AP10:BC10"/>
    <mergeCell ref="BD10:BQ10"/>
    <mergeCell ref="BR10:CE10"/>
    <mergeCell ref="CF10:CS10"/>
    <mergeCell ref="CT10:DI10"/>
    <mergeCell ref="A9:F9"/>
    <mergeCell ref="DJ10:DV10"/>
    <mergeCell ref="DW10:EI10"/>
    <mergeCell ref="A11:F11"/>
    <mergeCell ref="AP11:BC11"/>
    <mergeCell ref="BD11:BQ11"/>
    <mergeCell ref="BR11:CE11"/>
    <mergeCell ref="CF11:CS11"/>
    <mergeCell ref="CT11:DI11"/>
    <mergeCell ref="DJ11:DV11"/>
    <mergeCell ref="A12:F12"/>
    <mergeCell ref="AP12:BC12"/>
    <mergeCell ref="BD12:BQ12"/>
    <mergeCell ref="BR12:CE12"/>
    <mergeCell ref="CF12:CS12"/>
    <mergeCell ref="CT12:DI12"/>
    <mergeCell ref="AP13:BC13"/>
    <mergeCell ref="BD13:BQ13"/>
    <mergeCell ref="BR13:CE13"/>
    <mergeCell ref="CF13:CS13"/>
    <mergeCell ref="G13:AA13"/>
    <mergeCell ref="DW11:EI11"/>
    <mergeCell ref="DJ12:DV12"/>
    <mergeCell ref="DW12:EI12"/>
    <mergeCell ref="CT13:DI13"/>
    <mergeCell ref="DJ13:DV13"/>
    <mergeCell ref="AB15:AO15"/>
    <mergeCell ref="DW13:EI13"/>
    <mergeCell ref="A14:F14"/>
    <mergeCell ref="AP14:BC14"/>
    <mergeCell ref="BD14:BQ14"/>
    <mergeCell ref="BR14:CE14"/>
    <mergeCell ref="CF14:CS14"/>
    <mergeCell ref="CT14:DI14"/>
    <mergeCell ref="A13:F13"/>
    <mergeCell ref="AB13:AO13"/>
    <mergeCell ref="DJ16:DV16"/>
    <mergeCell ref="DW16:EI16"/>
    <mergeCell ref="DJ15:DV15"/>
    <mergeCell ref="DW15:EI15"/>
    <mergeCell ref="BR16:CE16"/>
    <mergeCell ref="CF16:CS16"/>
    <mergeCell ref="CT16:DI16"/>
    <mergeCell ref="BR15:CE15"/>
    <mergeCell ref="CF15:CS15"/>
    <mergeCell ref="CT15:DI15"/>
    <mergeCell ref="DW14:EI14"/>
    <mergeCell ref="G12:AA12"/>
    <mergeCell ref="AB8:AO8"/>
    <mergeCell ref="AB9:AO9"/>
    <mergeCell ref="AB10:AO10"/>
    <mergeCell ref="AB11:AO11"/>
    <mergeCell ref="AB12:AO12"/>
    <mergeCell ref="G14:AA14"/>
    <mergeCell ref="AB14:AO14"/>
    <mergeCell ref="DJ14:DV14"/>
    <mergeCell ref="A16:BQ16"/>
    <mergeCell ref="G7:AA7"/>
    <mergeCell ref="G8:AA8"/>
    <mergeCell ref="G9:AA9"/>
    <mergeCell ref="G10:AA10"/>
    <mergeCell ref="G11:AA11"/>
    <mergeCell ref="A15:F15"/>
    <mergeCell ref="AP15:BC15"/>
    <mergeCell ref="BD15:BQ15"/>
    <mergeCell ref="G15:AA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DU50"/>
  <sheetViews>
    <sheetView view="pageBreakPreview" zoomScaleSheetLayoutView="100" zoomScalePageLayoutView="0" workbookViewId="0" topLeftCell="A16">
      <selection activeCell="A36" sqref="A36:F36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57</v>
      </c>
    </row>
    <row r="3" s="5" customFormat="1" ht="18" customHeight="1">
      <c r="A3" s="5" t="s">
        <v>58</v>
      </c>
    </row>
    <row r="4" s="5" customFormat="1" ht="12.75" customHeight="1"/>
    <row r="5" spans="1:125" s="3" customFormat="1" ht="15.75" customHeight="1">
      <c r="A5" s="155" t="s">
        <v>3</v>
      </c>
      <c r="B5" s="156"/>
      <c r="C5" s="156"/>
      <c r="D5" s="156"/>
      <c r="E5" s="156"/>
      <c r="F5" s="157"/>
      <c r="G5" s="155" t="s">
        <v>24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7"/>
      <c r="AC5" s="155" t="s">
        <v>59</v>
      </c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7"/>
      <c r="AQ5" s="155" t="s">
        <v>60</v>
      </c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5" t="s">
        <v>61</v>
      </c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7"/>
      <c r="BS5" s="164" t="s">
        <v>0</v>
      </c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7"/>
    </row>
    <row r="6" spans="1:125" s="3" customFormat="1" ht="72" customHeight="1">
      <c r="A6" s="158"/>
      <c r="B6" s="159"/>
      <c r="C6" s="159"/>
      <c r="D6" s="159"/>
      <c r="E6" s="159"/>
      <c r="F6" s="160"/>
      <c r="G6" s="158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60"/>
      <c r="AC6" s="158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60"/>
      <c r="AQ6" s="158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8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60"/>
      <c r="BS6" s="172" t="s">
        <v>165</v>
      </c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2"/>
      <c r="CG6" s="172" t="s">
        <v>172</v>
      </c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2"/>
      <c r="CW6" s="216" t="s">
        <v>19</v>
      </c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7"/>
    </row>
    <row r="7" spans="1:125" s="3" customFormat="1" ht="25.5" customHeight="1">
      <c r="A7" s="161"/>
      <c r="B7" s="162"/>
      <c r="C7" s="162"/>
      <c r="D7" s="162"/>
      <c r="E7" s="162"/>
      <c r="F7" s="163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3"/>
      <c r="AC7" s="161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3"/>
      <c r="AQ7" s="161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1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3"/>
      <c r="BS7" s="133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5"/>
      <c r="CG7" s="133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5"/>
      <c r="CW7" s="164" t="s">
        <v>2</v>
      </c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6"/>
      <c r="DJ7" s="164" t="s">
        <v>44</v>
      </c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6"/>
    </row>
    <row r="8" spans="1:125" s="7" customFormat="1" ht="12.75">
      <c r="A8" s="167">
        <v>1</v>
      </c>
      <c r="B8" s="168"/>
      <c r="C8" s="168"/>
      <c r="D8" s="168"/>
      <c r="E8" s="168"/>
      <c r="F8" s="169"/>
      <c r="G8" s="167">
        <v>2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9"/>
      <c r="AC8" s="167">
        <v>3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9"/>
      <c r="AQ8" s="167">
        <v>4</v>
      </c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7">
        <v>5</v>
      </c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9"/>
      <c r="BS8" s="167">
        <v>6</v>
      </c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9"/>
      <c r="CG8" s="167">
        <v>7</v>
      </c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9"/>
      <c r="CW8" s="167">
        <v>8</v>
      </c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9"/>
      <c r="DJ8" s="167">
        <v>9</v>
      </c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9"/>
    </row>
    <row r="9" spans="1:125" s="6" customFormat="1" ht="26.25" customHeight="1">
      <c r="A9" s="208" t="s">
        <v>6</v>
      </c>
      <c r="B9" s="209"/>
      <c r="C9" s="209"/>
      <c r="D9" s="209"/>
      <c r="E9" s="209"/>
      <c r="F9" s="210"/>
      <c r="G9" s="221" t="s">
        <v>62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7"/>
      <c r="AC9" s="194" t="s">
        <v>1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6"/>
      <c r="AQ9" s="148" t="s">
        <v>1</v>
      </c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8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50"/>
      <c r="BS9" s="104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  <c r="CG9" s="104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6"/>
      <c r="CW9" s="148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50"/>
      <c r="DJ9" s="148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50"/>
    </row>
    <row r="10" spans="1:125" s="6" customFormat="1" ht="26.25" customHeight="1">
      <c r="A10" s="208" t="s">
        <v>26</v>
      </c>
      <c r="B10" s="209"/>
      <c r="C10" s="209"/>
      <c r="D10" s="209"/>
      <c r="E10" s="209"/>
      <c r="F10" s="210"/>
      <c r="G10" s="221" t="s">
        <v>63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7"/>
      <c r="AC10" s="104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4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4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6"/>
      <c r="BS10" s="104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  <c r="CG10" s="104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6"/>
      <c r="CW10" s="148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50"/>
      <c r="DJ10" s="148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50"/>
    </row>
    <row r="11" spans="1:125" s="6" customFormat="1" ht="12.75" customHeight="1">
      <c r="A11" s="254" t="s">
        <v>66</v>
      </c>
      <c r="B11" s="255"/>
      <c r="C11" s="255"/>
      <c r="D11" s="255"/>
      <c r="E11" s="255"/>
      <c r="F11" s="256"/>
      <c r="G11" s="222" t="s">
        <v>64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223"/>
      <c r="AC11" s="228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30"/>
      <c r="AQ11" s="228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30"/>
      <c r="BE11" s="228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30"/>
      <c r="BS11" s="228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30"/>
      <c r="CG11" s="228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30"/>
      <c r="CW11" s="248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50"/>
      <c r="DJ11" s="248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50"/>
    </row>
    <row r="12" spans="1:125" s="6" customFormat="1" ht="12.75">
      <c r="A12" s="257"/>
      <c r="B12" s="258"/>
      <c r="C12" s="258"/>
      <c r="D12" s="258"/>
      <c r="E12" s="258"/>
      <c r="F12" s="259"/>
      <c r="G12" s="218" t="s">
        <v>65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20"/>
      <c r="AC12" s="231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3"/>
      <c r="AQ12" s="231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3"/>
      <c r="BE12" s="231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3"/>
      <c r="BS12" s="231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3"/>
      <c r="CG12" s="231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3"/>
      <c r="CW12" s="251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3"/>
      <c r="DJ12" s="251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3"/>
    </row>
    <row r="13" spans="1:125" s="6" customFormat="1" ht="26.25" customHeight="1">
      <c r="A13" s="208" t="s">
        <v>27</v>
      </c>
      <c r="B13" s="209"/>
      <c r="C13" s="209"/>
      <c r="D13" s="209"/>
      <c r="E13" s="209"/>
      <c r="F13" s="210"/>
      <c r="G13" s="221" t="s">
        <v>67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7"/>
      <c r="AC13" s="104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6"/>
      <c r="AQ13" s="104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6"/>
      <c r="BS13" s="104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  <c r="CG13" s="104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6"/>
      <c r="CW13" s="148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50"/>
      <c r="DJ13" s="148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50"/>
    </row>
    <row r="14" spans="1:125" s="6" customFormat="1" ht="12.75">
      <c r="A14" s="254" t="s">
        <v>146</v>
      </c>
      <c r="B14" s="255"/>
      <c r="C14" s="255"/>
      <c r="D14" s="255"/>
      <c r="E14" s="255"/>
      <c r="F14" s="256"/>
      <c r="G14" s="222" t="s">
        <v>64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223"/>
      <c r="AC14" s="228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30"/>
      <c r="AQ14" s="228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30"/>
      <c r="BE14" s="228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30"/>
      <c r="BS14" s="228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30"/>
      <c r="CG14" s="228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30"/>
      <c r="CW14" s="248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50"/>
      <c r="DJ14" s="248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50"/>
    </row>
    <row r="15" spans="1:125" s="6" customFormat="1" ht="12.75">
      <c r="A15" s="257"/>
      <c r="B15" s="258"/>
      <c r="C15" s="258"/>
      <c r="D15" s="258"/>
      <c r="E15" s="258"/>
      <c r="F15" s="259"/>
      <c r="G15" s="218" t="s">
        <v>65</v>
      </c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20"/>
      <c r="AC15" s="231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3"/>
      <c r="AQ15" s="231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3"/>
      <c r="BE15" s="231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3"/>
      <c r="BS15" s="231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3"/>
      <c r="CG15" s="231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3"/>
      <c r="CW15" s="251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3"/>
      <c r="DJ15" s="251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3"/>
    </row>
    <row r="16" spans="1:125" s="6" customFormat="1" ht="16.5" customHeight="1">
      <c r="A16" s="211"/>
      <c r="B16" s="212"/>
      <c r="C16" s="212"/>
      <c r="D16" s="212"/>
      <c r="E16" s="212"/>
      <c r="F16" s="213"/>
      <c r="G16" s="221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/>
      <c r="AC16" s="104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6"/>
      <c r="AQ16" s="104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4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6"/>
      <c r="BS16" s="104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  <c r="CG16" s="104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6"/>
      <c r="CW16" s="148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50"/>
      <c r="DJ16" s="148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50"/>
    </row>
    <row r="17" spans="1:125" s="6" customFormat="1" ht="26.25" customHeight="1">
      <c r="A17" s="208" t="s">
        <v>7</v>
      </c>
      <c r="B17" s="209"/>
      <c r="C17" s="209"/>
      <c r="D17" s="209"/>
      <c r="E17" s="209"/>
      <c r="F17" s="210"/>
      <c r="G17" s="221" t="s">
        <v>68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7"/>
      <c r="AC17" s="194" t="s">
        <v>1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6"/>
      <c r="AQ17" s="148" t="s">
        <v>1</v>
      </c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89">
        <f>280900.19+70225.04</f>
        <v>351125.23</v>
      </c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1"/>
      <c r="BS17" s="189">
        <f>BE17</f>
        <v>351125.23</v>
      </c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1"/>
      <c r="CG17" s="104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6"/>
      <c r="CW17" s="148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50"/>
      <c r="DJ17" s="148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50"/>
    </row>
    <row r="18" spans="1:125" s="6" customFormat="1" ht="12.75" customHeight="1">
      <c r="A18" s="208" t="s">
        <v>31</v>
      </c>
      <c r="B18" s="209"/>
      <c r="C18" s="209"/>
      <c r="D18" s="209"/>
      <c r="E18" s="209"/>
      <c r="F18" s="210"/>
      <c r="G18" s="221" t="s">
        <v>69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7"/>
      <c r="AC18" s="104" t="s">
        <v>1</v>
      </c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6"/>
      <c r="AQ18" s="104" t="s">
        <v>1</v>
      </c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89" t="s">
        <v>1</v>
      </c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1"/>
      <c r="BS18" s="189" t="s">
        <v>1</v>
      </c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1"/>
      <c r="CG18" s="104" t="s">
        <v>1</v>
      </c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6"/>
      <c r="CW18" s="148" t="s">
        <v>1</v>
      </c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50"/>
      <c r="DJ18" s="148" t="s">
        <v>1</v>
      </c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50"/>
    </row>
    <row r="19" spans="1:125" s="6" customFormat="1" ht="16.5" customHeight="1">
      <c r="A19" s="211"/>
      <c r="B19" s="212"/>
      <c r="C19" s="212"/>
      <c r="D19" s="212"/>
      <c r="E19" s="212"/>
      <c r="F19" s="213"/>
      <c r="G19" s="221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7"/>
      <c r="AC19" s="104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6"/>
      <c r="AQ19" s="104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89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1"/>
      <c r="BS19" s="189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1"/>
      <c r="CG19" s="104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6"/>
      <c r="CW19" s="148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50"/>
      <c r="DJ19" s="148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50"/>
    </row>
    <row r="20" spans="1:125" s="6" customFormat="1" ht="16.5" customHeight="1">
      <c r="A20" s="207" t="s">
        <v>17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90"/>
      <c r="BE20" s="189">
        <f>BE17</f>
        <v>351125.23</v>
      </c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1"/>
      <c r="BS20" s="189">
        <f>BS17</f>
        <v>351125.23</v>
      </c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1"/>
      <c r="CG20" s="104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6"/>
      <c r="CW20" s="104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6"/>
      <c r="DJ20" s="104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</row>
    <row r="21" spans="1:125" s="6" customFormat="1" ht="28.5" customHeight="1">
      <c r="A21" s="226" t="s">
        <v>234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</row>
    <row r="22" spans="1:125" ht="15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</row>
    <row r="23" s="5" customFormat="1" ht="19.5" customHeight="1">
      <c r="A23" s="5" t="s">
        <v>70</v>
      </c>
    </row>
    <row r="24" s="5" customFormat="1" ht="12.75" customHeight="1"/>
    <row r="25" spans="1:125" s="3" customFormat="1" ht="19.5" customHeight="1">
      <c r="A25" s="155" t="s">
        <v>3</v>
      </c>
      <c r="B25" s="156"/>
      <c r="C25" s="156"/>
      <c r="D25" s="156"/>
      <c r="E25" s="156"/>
      <c r="F25" s="157"/>
      <c r="G25" s="155" t="s">
        <v>24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7"/>
      <c r="AC25" s="155" t="s">
        <v>59</v>
      </c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7"/>
      <c r="AQ25" s="155" t="s">
        <v>60</v>
      </c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5" t="s">
        <v>89</v>
      </c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7"/>
      <c r="BS25" s="164" t="s">
        <v>0</v>
      </c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7"/>
    </row>
    <row r="26" spans="1:125" s="3" customFormat="1" ht="67.5" customHeight="1">
      <c r="A26" s="158"/>
      <c r="B26" s="159"/>
      <c r="C26" s="159"/>
      <c r="D26" s="159"/>
      <c r="E26" s="159"/>
      <c r="F26" s="160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  <c r="AC26" s="158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60"/>
      <c r="AQ26" s="158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8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60"/>
      <c r="BS26" s="172" t="s">
        <v>165</v>
      </c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2"/>
      <c r="CG26" s="172" t="s">
        <v>172</v>
      </c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2"/>
      <c r="CW26" s="260" t="s">
        <v>19</v>
      </c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2"/>
    </row>
    <row r="27" spans="1:125" s="3" customFormat="1" ht="28.5" customHeight="1">
      <c r="A27" s="161"/>
      <c r="B27" s="162"/>
      <c r="C27" s="162"/>
      <c r="D27" s="162"/>
      <c r="E27" s="162"/>
      <c r="F27" s="16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3"/>
      <c r="AC27" s="161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3"/>
      <c r="AQ27" s="161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1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3"/>
      <c r="BS27" s="133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5"/>
      <c r="CG27" s="133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5"/>
      <c r="CW27" s="164" t="s">
        <v>2</v>
      </c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6"/>
      <c r="DJ27" s="164" t="s">
        <v>44</v>
      </c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6"/>
    </row>
    <row r="28" spans="1:125" s="7" customFormat="1" ht="12.75" customHeight="1">
      <c r="A28" s="167">
        <v>1</v>
      </c>
      <c r="B28" s="168"/>
      <c r="C28" s="168"/>
      <c r="D28" s="168"/>
      <c r="E28" s="168"/>
      <c r="F28" s="169"/>
      <c r="G28" s="167">
        <v>2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9"/>
      <c r="AC28" s="167">
        <v>3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9"/>
      <c r="AQ28" s="167">
        <v>4</v>
      </c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7">
        <v>5</v>
      </c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9"/>
      <c r="BS28" s="167">
        <v>6</v>
      </c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9"/>
      <c r="CG28" s="167">
        <v>7</v>
      </c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9"/>
      <c r="CW28" s="167">
        <v>8</v>
      </c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9"/>
      <c r="DJ28" s="167">
        <v>9</v>
      </c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9"/>
    </row>
    <row r="29" spans="1:125" s="6" customFormat="1" ht="16.5" customHeight="1">
      <c r="A29" s="115" t="s">
        <v>6</v>
      </c>
      <c r="B29" s="116"/>
      <c r="C29" s="116"/>
      <c r="D29" s="116"/>
      <c r="E29" s="116"/>
      <c r="F29" s="117"/>
      <c r="G29" s="118" t="s">
        <v>71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0"/>
      <c r="AC29" s="148" t="s">
        <v>1</v>
      </c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50"/>
      <c r="AQ29" s="148" t="s">
        <v>1</v>
      </c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04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6"/>
      <c r="BS29" s="104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  <c r="CG29" s="104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6"/>
      <c r="CW29" s="148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50"/>
      <c r="DJ29" s="148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50"/>
    </row>
    <row r="30" spans="1:125" s="6" customFormat="1" ht="26.25" customHeight="1">
      <c r="A30" s="115" t="s">
        <v>26</v>
      </c>
      <c r="B30" s="116"/>
      <c r="C30" s="116"/>
      <c r="D30" s="116"/>
      <c r="E30" s="116"/>
      <c r="F30" s="117"/>
      <c r="G30" s="118" t="s">
        <v>72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20"/>
      <c r="AC30" s="148" t="s">
        <v>1</v>
      </c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50"/>
      <c r="AQ30" s="148" t="s">
        <v>1</v>
      </c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04" t="s">
        <v>1</v>
      </c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6"/>
      <c r="BS30" s="104" t="s">
        <v>1</v>
      </c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  <c r="CG30" s="104" t="s">
        <v>1</v>
      </c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6"/>
      <c r="CW30" s="148" t="s">
        <v>1</v>
      </c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50"/>
      <c r="DJ30" s="148" t="s">
        <v>1</v>
      </c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50"/>
    </row>
    <row r="31" spans="1:125" s="6" customFormat="1" ht="16.5" customHeight="1">
      <c r="A31" s="151"/>
      <c r="B31" s="152"/>
      <c r="C31" s="152"/>
      <c r="D31" s="152"/>
      <c r="E31" s="152"/>
      <c r="F31" s="153"/>
      <c r="G31" s="263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20"/>
      <c r="AC31" s="148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50"/>
      <c r="AQ31" s="148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04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  <c r="BS31" s="104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  <c r="CG31" s="104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6"/>
      <c r="CW31" s="148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50"/>
      <c r="DJ31" s="148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50"/>
    </row>
    <row r="32" spans="1:125" s="6" customFormat="1" ht="16.5" customHeight="1">
      <c r="A32" s="115" t="s">
        <v>7</v>
      </c>
      <c r="B32" s="116"/>
      <c r="C32" s="116"/>
      <c r="D32" s="116"/>
      <c r="E32" s="116"/>
      <c r="F32" s="117"/>
      <c r="G32" s="118" t="s">
        <v>73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20"/>
      <c r="AC32" s="148" t="s">
        <v>1</v>
      </c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50"/>
      <c r="AQ32" s="148" t="s">
        <v>1</v>
      </c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04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6"/>
      <c r="BS32" s="104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  <c r="CG32" s="104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6"/>
      <c r="CW32" s="148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50"/>
      <c r="DJ32" s="148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50"/>
    </row>
    <row r="33" spans="1:125" s="6" customFormat="1" ht="16.5" customHeight="1">
      <c r="A33" s="115" t="s">
        <v>31</v>
      </c>
      <c r="B33" s="116"/>
      <c r="C33" s="116"/>
      <c r="D33" s="116"/>
      <c r="E33" s="116"/>
      <c r="F33" s="117"/>
      <c r="G33" s="118" t="s">
        <v>74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20"/>
      <c r="AC33" s="148" t="s">
        <v>1</v>
      </c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50"/>
      <c r="AQ33" s="148" t="s">
        <v>1</v>
      </c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04" t="s">
        <v>1</v>
      </c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6"/>
      <c r="BS33" s="104" t="s">
        <v>1</v>
      </c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  <c r="CG33" s="104" t="s">
        <v>1</v>
      </c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6"/>
      <c r="CW33" s="148" t="s">
        <v>1</v>
      </c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50"/>
      <c r="DJ33" s="148" t="s">
        <v>1</v>
      </c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50"/>
    </row>
    <row r="34" spans="1:125" s="6" customFormat="1" ht="16.5" customHeight="1">
      <c r="A34" s="151" t="s">
        <v>342</v>
      </c>
      <c r="B34" s="152"/>
      <c r="C34" s="152"/>
      <c r="D34" s="152"/>
      <c r="E34" s="152"/>
      <c r="F34" s="153"/>
      <c r="G34" s="118" t="s">
        <v>341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0"/>
      <c r="AC34" s="264">
        <v>21000000</v>
      </c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6"/>
      <c r="AQ34" s="148">
        <v>1</v>
      </c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89">
        <f>AC34*AQ34/100</f>
        <v>210000</v>
      </c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1"/>
      <c r="BS34" s="104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  <c r="CG34" s="104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6"/>
      <c r="CW34" s="189">
        <f>BE34</f>
        <v>210000</v>
      </c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6"/>
      <c r="DJ34" s="148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50"/>
    </row>
    <row r="35" spans="1:125" s="6" customFormat="1" ht="16.5" customHeight="1">
      <c r="A35" s="151"/>
      <c r="B35" s="152"/>
      <c r="C35" s="152"/>
      <c r="D35" s="152"/>
      <c r="E35" s="152"/>
      <c r="F35" s="153"/>
      <c r="G35" s="118" t="s">
        <v>341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20"/>
      <c r="AC35" s="264">
        <v>4169831</v>
      </c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6"/>
      <c r="AQ35" s="148">
        <v>1</v>
      </c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04">
        <v>41698.31</v>
      </c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6"/>
      <c r="BS35" s="104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  <c r="CG35" s="104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6"/>
      <c r="CW35" s="104">
        <f>BE35</f>
        <v>41698.31</v>
      </c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6"/>
      <c r="DJ35" s="104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6"/>
    </row>
    <row r="36" spans="1:125" s="6" customFormat="1" ht="16.5" customHeight="1">
      <c r="A36" s="151" t="s">
        <v>353</v>
      </c>
      <c r="B36" s="152"/>
      <c r="C36" s="152"/>
      <c r="D36" s="152"/>
      <c r="E36" s="152"/>
      <c r="F36" s="153"/>
      <c r="G36" s="118" t="s">
        <v>352</v>
      </c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20"/>
      <c r="AC36" s="264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6"/>
      <c r="AQ36" s="148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89">
        <v>2500</v>
      </c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1"/>
      <c r="BS36" s="189">
        <v>2500</v>
      </c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1"/>
      <c r="CG36" s="104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6"/>
      <c r="CW36" s="104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6"/>
      <c r="DJ36" s="104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6"/>
    </row>
    <row r="37" spans="1:125" s="6" customFormat="1" ht="16.5" customHeight="1">
      <c r="A37" s="145" t="s">
        <v>17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20"/>
      <c r="BE37" s="189">
        <f>SUM(BE34:BR36)</f>
        <v>254198.31</v>
      </c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6"/>
      <c r="BS37" s="189">
        <v>2500</v>
      </c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1"/>
      <c r="CG37" s="104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6"/>
      <c r="CW37" s="189">
        <f>SUM(CW34:DI36)</f>
        <v>251698.31</v>
      </c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6"/>
      <c r="DJ37" s="104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6"/>
    </row>
    <row r="38" spans="1:125" s="6" customFormat="1" ht="16.5" customHeight="1">
      <c r="A38" s="238" t="s">
        <v>235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</row>
    <row r="40" s="5" customFormat="1" ht="15">
      <c r="A40" s="5" t="s">
        <v>75</v>
      </c>
    </row>
    <row r="41" s="5" customFormat="1" ht="12.75" customHeight="1"/>
    <row r="42" spans="1:125" s="3" customFormat="1" ht="18.75" customHeight="1">
      <c r="A42" s="155" t="s">
        <v>3</v>
      </c>
      <c r="B42" s="156"/>
      <c r="C42" s="156"/>
      <c r="D42" s="156"/>
      <c r="E42" s="156"/>
      <c r="F42" s="157"/>
      <c r="G42" s="155" t="s">
        <v>76</v>
      </c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7"/>
      <c r="AC42" s="155" t="s">
        <v>215</v>
      </c>
      <c r="AD42" s="46"/>
      <c r="AE42" s="46"/>
      <c r="AF42" s="46"/>
      <c r="AG42" s="46"/>
      <c r="AH42" s="46"/>
      <c r="AI42" s="46"/>
      <c r="AJ42" s="46"/>
      <c r="AK42" s="46"/>
      <c r="AL42" s="155" t="s">
        <v>77</v>
      </c>
      <c r="AM42" s="46"/>
      <c r="AN42" s="46"/>
      <c r="AO42" s="46"/>
      <c r="AP42" s="46"/>
      <c r="AQ42" s="46"/>
      <c r="AR42" s="46"/>
      <c r="AS42" s="46"/>
      <c r="AT42" s="46"/>
      <c r="AU42" s="69"/>
      <c r="AV42" s="241" t="s">
        <v>236</v>
      </c>
      <c r="AW42" s="242"/>
      <c r="AX42" s="242"/>
      <c r="AY42" s="242"/>
      <c r="AZ42" s="242"/>
      <c r="BA42" s="242"/>
      <c r="BB42" s="242"/>
      <c r="BC42" s="242"/>
      <c r="BD42" s="243"/>
      <c r="BE42" s="155" t="s">
        <v>237</v>
      </c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7"/>
      <c r="BS42" s="164" t="s">
        <v>0</v>
      </c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7"/>
    </row>
    <row r="43" spans="1:125" s="3" customFormat="1" ht="67.5" customHeight="1">
      <c r="A43" s="158"/>
      <c r="B43" s="159"/>
      <c r="C43" s="159"/>
      <c r="D43" s="159"/>
      <c r="E43" s="159"/>
      <c r="F43" s="160"/>
      <c r="G43" s="158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60"/>
      <c r="AC43" s="177"/>
      <c r="AD43" s="178"/>
      <c r="AE43" s="178"/>
      <c r="AF43" s="178"/>
      <c r="AG43" s="178"/>
      <c r="AH43" s="178"/>
      <c r="AI43" s="178"/>
      <c r="AJ43" s="178"/>
      <c r="AK43" s="178"/>
      <c r="AL43" s="177"/>
      <c r="AM43" s="240"/>
      <c r="AN43" s="240"/>
      <c r="AO43" s="240"/>
      <c r="AP43" s="240"/>
      <c r="AQ43" s="240"/>
      <c r="AR43" s="240"/>
      <c r="AS43" s="240"/>
      <c r="AT43" s="240"/>
      <c r="AU43" s="179"/>
      <c r="AV43" s="244"/>
      <c r="AW43" s="244"/>
      <c r="AX43" s="244"/>
      <c r="AY43" s="244"/>
      <c r="AZ43" s="244"/>
      <c r="BA43" s="244"/>
      <c r="BB43" s="244"/>
      <c r="BC43" s="244"/>
      <c r="BD43" s="245"/>
      <c r="BE43" s="158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60"/>
      <c r="BS43" s="172" t="s">
        <v>165</v>
      </c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2"/>
      <c r="CG43" s="172" t="s">
        <v>172</v>
      </c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2"/>
      <c r="CW43" s="260" t="s">
        <v>19</v>
      </c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2"/>
    </row>
    <row r="44" spans="1:125" s="3" customFormat="1" ht="32.25" customHeight="1">
      <c r="A44" s="161"/>
      <c r="B44" s="162"/>
      <c r="C44" s="162"/>
      <c r="D44" s="162"/>
      <c r="E44" s="162"/>
      <c r="F44" s="163"/>
      <c r="G44" s="161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3"/>
      <c r="AC44" s="70"/>
      <c r="AD44" s="49"/>
      <c r="AE44" s="49"/>
      <c r="AF44" s="49"/>
      <c r="AG44" s="49"/>
      <c r="AH44" s="49"/>
      <c r="AI44" s="49"/>
      <c r="AJ44" s="49"/>
      <c r="AK44" s="49"/>
      <c r="AL44" s="70"/>
      <c r="AM44" s="49"/>
      <c r="AN44" s="49"/>
      <c r="AO44" s="49"/>
      <c r="AP44" s="49"/>
      <c r="AQ44" s="49"/>
      <c r="AR44" s="49"/>
      <c r="AS44" s="49"/>
      <c r="AT44" s="49"/>
      <c r="AU44" s="71"/>
      <c r="AV44" s="246"/>
      <c r="AW44" s="246"/>
      <c r="AX44" s="246"/>
      <c r="AY44" s="246"/>
      <c r="AZ44" s="246"/>
      <c r="BA44" s="246"/>
      <c r="BB44" s="246"/>
      <c r="BC44" s="246"/>
      <c r="BD44" s="247"/>
      <c r="BE44" s="161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3"/>
      <c r="BS44" s="133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5"/>
      <c r="CG44" s="133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5"/>
      <c r="CW44" s="164" t="s">
        <v>2</v>
      </c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6"/>
      <c r="DJ44" s="164" t="s">
        <v>44</v>
      </c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6"/>
    </row>
    <row r="45" spans="1:125" s="7" customFormat="1" ht="12.75">
      <c r="A45" s="167">
        <v>1</v>
      </c>
      <c r="B45" s="168"/>
      <c r="C45" s="168"/>
      <c r="D45" s="168"/>
      <c r="E45" s="168"/>
      <c r="F45" s="169"/>
      <c r="G45" s="167">
        <v>2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9"/>
      <c r="AC45" s="234">
        <v>3</v>
      </c>
      <c r="AD45" s="235"/>
      <c r="AE45" s="235"/>
      <c r="AF45" s="235"/>
      <c r="AG45" s="235"/>
      <c r="AH45" s="235"/>
      <c r="AI45" s="235"/>
      <c r="AJ45" s="235"/>
      <c r="AK45" s="235"/>
      <c r="AL45" s="234">
        <v>4</v>
      </c>
      <c r="AM45" s="235"/>
      <c r="AN45" s="235"/>
      <c r="AO45" s="235"/>
      <c r="AP45" s="235"/>
      <c r="AQ45" s="235"/>
      <c r="AR45" s="235"/>
      <c r="AS45" s="235"/>
      <c r="AT45" s="235"/>
      <c r="AU45" s="236"/>
      <c r="AV45" s="237">
        <v>5</v>
      </c>
      <c r="AW45" s="235"/>
      <c r="AX45" s="235"/>
      <c r="AY45" s="235"/>
      <c r="AZ45" s="235"/>
      <c r="BA45" s="235"/>
      <c r="BB45" s="235"/>
      <c r="BC45" s="235"/>
      <c r="BD45" s="236"/>
      <c r="BE45" s="167">
        <v>6</v>
      </c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9"/>
      <c r="BS45" s="167">
        <v>7</v>
      </c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9"/>
      <c r="CG45" s="167">
        <v>8</v>
      </c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9"/>
      <c r="CW45" s="167">
        <v>9</v>
      </c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9"/>
      <c r="DJ45" s="167">
        <v>10</v>
      </c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9"/>
    </row>
    <row r="46" spans="1:125" s="6" customFormat="1" ht="15.75" customHeight="1">
      <c r="A46" s="115" t="s">
        <v>6</v>
      </c>
      <c r="B46" s="116"/>
      <c r="C46" s="116"/>
      <c r="D46" s="116"/>
      <c r="E46" s="116"/>
      <c r="F46" s="117"/>
      <c r="G46" s="118" t="s">
        <v>251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234" t="s">
        <v>1</v>
      </c>
      <c r="AD46" s="235"/>
      <c r="AE46" s="235"/>
      <c r="AF46" s="235"/>
      <c r="AG46" s="235"/>
      <c r="AH46" s="235"/>
      <c r="AI46" s="235"/>
      <c r="AJ46" s="235"/>
      <c r="AK46" s="235"/>
      <c r="AL46" s="234" t="s">
        <v>1</v>
      </c>
      <c r="AM46" s="235"/>
      <c r="AN46" s="235"/>
      <c r="AO46" s="235"/>
      <c r="AP46" s="235"/>
      <c r="AQ46" s="235"/>
      <c r="AR46" s="235"/>
      <c r="AS46" s="235"/>
      <c r="AT46" s="235"/>
      <c r="AU46" s="236"/>
      <c r="AV46" s="237" t="s">
        <v>1</v>
      </c>
      <c r="AW46" s="235"/>
      <c r="AX46" s="235"/>
      <c r="AY46" s="235"/>
      <c r="AZ46" s="235"/>
      <c r="BA46" s="235"/>
      <c r="BB46" s="235"/>
      <c r="BC46" s="235"/>
      <c r="BD46" s="236"/>
      <c r="BE46" s="104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6"/>
      <c r="BS46" s="104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6"/>
      <c r="CG46" s="104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6"/>
      <c r="CW46" s="148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50"/>
      <c r="DJ46" s="148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50"/>
    </row>
    <row r="47" spans="1:125" s="6" customFormat="1" ht="16.5" customHeight="1">
      <c r="A47" s="151"/>
      <c r="B47" s="152"/>
      <c r="C47" s="152"/>
      <c r="D47" s="152"/>
      <c r="E47" s="152"/>
      <c r="F47" s="153"/>
      <c r="G47" s="154" t="s">
        <v>0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234" t="s">
        <v>1</v>
      </c>
      <c r="AD47" s="235"/>
      <c r="AE47" s="235"/>
      <c r="AF47" s="235"/>
      <c r="AG47" s="235"/>
      <c r="AH47" s="235"/>
      <c r="AI47" s="235"/>
      <c r="AJ47" s="235"/>
      <c r="AK47" s="235"/>
      <c r="AL47" s="234" t="s">
        <v>1</v>
      </c>
      <c r="AM47" s="235"/>
      <c r="AN47" s="235"/>
      <c r="AO47" s="235"/>
      <c r="AP47" s="235"/>
      <c r="AQ47" s="235"/>
      <c r="AR47" s="235"/>
      <c r="AS47" s="235"/>
      <c r="AT47" s="235"/>
      <c r="AU47" s="236"/>
      <c r="AV47" s="237" t="s">
        <v>1</v>
      </c>
      <c r="AW47" s="235"/>
      <c r="AX47" s="235"/>
      <c r="AY47" s="235"/>
      <c r="AZ47" s="235"/>
      <c r="BA47" s="235"/>
      <c r="BB47" s="235"/>
      <c r="BC47" s="235"/>
      <c r="BD47" s="236"/>
      <c r="BE47" s="104" t="s">
        <v>1</v>
      </c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6"/>
      <c r="BS47" s="104" t="s">
        <v>1</v>
      </c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6"/>
      <c r="CG47" s="104" t="s">
        <v>1</v>
      </c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6"/>
      <c r="CW47" s="148" t="s">
        <v>1</v>
      </c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50"/>
      <c r="DJ47" s="148" t="s">
        <v>1</v>
      </c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50"/>
    </row>
    <row r="48" spans="1:125" s="6" customFormat="1" ht="16.5" customHeight="1">
      <c r="A48" s="151" t="s">
        <v>26</v>
      </c>
      <c r="B48" s="152"/>
      <c r="C48" s="152"/>
      <c r="D48" s="152"/>
      <c r="E48" s="152"/>
      <c r="F48" s="153"/>
      <c r="G48" s="154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234"/>
      <c r="AD48" s="235"/>
      <c r="AE48" s="235"/>
      <c r="AF48" s="235"/>
      <c r="AG48" s="235"/>
      <c r="AH48" s="235"/>
      <c r="AI48" s="235"/>
      <c r="AJ48" s="235"/>
      <c r="AK48" s="235"/>
      <c r="AL48" s="234"/>
      <c r="AM48" s="235"/>
      <c r="AN48" s="235"/>
      <c r="AO48" s="235"/>
      <c r="AP48" s="235"/>
      <c r="AQ48" s="235"/>
      <c r="AR48" s="235"/>
      <c r="AS48" s="235"/>
      <c r="AT48" s="235"/>
      <c r="AU48" s="236"/>
      <c r="AV48" s="237"/>
      <c r="AW48" s="235"/>
      <c r="AX48" s="235"/>
      <c r="AY48" s="235"/>
      <c r="AZ48" s="235"/>
      <c r="BA48" s="235"/>
      <c r="BB48" s="235"/>
      <c r="BC48" s="235"/>
      <c r="BD48" s="236"/>
      <c r="BE48" s="104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6"/>
      <c r="BS48" s="104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6"/>
      <c r="CG48" s="104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6"/>
      <c r="CW48" s="148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50"/>
      <c r="DJ48" s="148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50"/>
    </row>
    <row r="49" spans="1:125" s="6" customFormat="1" ht="16.5" customHeight="1">
      <c r="A49" s="145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90"/>
      <c r="BE49" s="104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6"/>
      <c r="BS49" s="104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6"/>
      <c r="CG49" s="104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6"/>
      <c r="CW49" s="104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6"/>
      <c r="DJ49" s="104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6"/>
    </row>
    <row r="50" spans="1:125" ht="21" customHeight="1">
      <c r="A50" s="140" t="s">
        <v>238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</row>
  </sheetData>
  <sheetProtection/>
  <mergeCells count="269">
    <mergeCell ref="CG35:CV35"/>
    <mergeCell ref="CW35:DI35"/>
    <mergeCell ref="DJ35:DU35"/>
    <mergeCell ref="A35:F35"/>
    <mergeCell ref="G35:AB35"/>
    <mergeCell ref="AC35:AP35"/>
    <mergeCell ref="AQ35:BD35"/>
    <mergeCell ref="BE35:BR35"/>
    <mergeCell ref="BS35:CF35"/>
    <mergeCell ref="BS48:CF48"/>
    <mergeCell ref="CG48:CV48"/>
    <mergeCell ref="CW48:DI48"/>
    <mergeCell ref="DJ48:DU48"/>
    <mergeCell ref="CG46:CV46"/>
    <mergeCell ref="G29:AB29"/>
    <mergeCell ref="G30:AB30"/>
    <mergeCell ref="DJ46:DU46"/>
    <mergeCell ref="BS46:CF46"/>
    <mergeCell ref="CW43:DU43"/>
    <mergeCell ref="BE47:BR47"/>
    <mergeCell ref="CG26:CV27"/>
    <mergeCell ref="BS42:DU42"/>
    <mergeCell ref="BS43:CF44"/>
    <mergeCell ref="CG43:CV44"/>
    <mergeCell ref="CW47:DI47"/>
    <mergeCell ref="DJ37:DU37"/>
    <mergeCell ref="BE37:BR37"/>
    <mergeCell ref="CW33:DI33"/>
    <mergeCell ref="DJ34:DU34"/>
    <mergeCell ref="BE49:BR49"/>
    <mergeCell ref="BS49:CF49"/>
    <mergeCell ref="CG49:CV49"/>
    <mergeCell ref="BE46:BR46"/>
    <mergeCell ref="DJ47:DU47"/>
    <mergeCell ref="A48:F48"/>
    <mergeCell ref="BE48:BR48"/>
    <mergeCell ref="BS47:CF47"/>
    <mergeCell ref="CG47:CV47"/>
    <mergeCell ref="CW46:DI46"/>
    <mergeCell ref="A47:F47"/>
    <mergeCell ref="CW45:DI45"/>
    <mergeCell ref="A45:F45"/>
    <mergeCell ref="G45:AB45"/>
    <mergeCell ref="DJ45:DU45"/>
    <mergeCell ref="CW49:DI49"/>
    <mergeCell ref="DJ49:DU49"/>
    <mergeCell ref="BE45:BR45"/>
    <mergeCell ref="BS45:CF45"/>
    <mergeCell ref="CG45:CV45"/>
    <mergeCell ref="A46:F46"/>
    <mergeCell ref="G42:AB44"/>
    <mergeCell ref="CG36:CV36"/>
    <mergeCell ref="A36:F36"/>
    <mergeCell ref="BE42:BR44"/>
    <mergeCell ref="A37:BD37"/>
    <mergeCell ref="CG37:CV37"/>
    <mergeCell ref="AC46:AK46"/>
    <mergeCell ref="AL46:AU46"/>
    <mergeCell ref="AV46:BD46"/>
    <mergeCell ref="CW37:DI37"/>
    <mergeCell ref="AC36:AP36"/>
    <mergeCell ref="AQ36:BD36"/>
    <mergeCell ref="BE36:BR36"/>
    <mergeCell ref="BS36:CF36"/>
    <mergeCell ref="BS37:CF37"/>
    <mergeCell ref="CW36:DI36"/>
    <mergeCell ref="DJ36:DU36"/>
    <mergeCell ref="DJ33:DU33"/>
    <mergeCell ref="CW32:DI32"/>
    <mergeCell ref="DJ32:DU32"/>
    <mergeCell ref="CG34:CV34"/>
    <mergeCell ref="BS32:CF32"/>
    <mergeCell ref="CW34:DI34"/>
    <mergeCell ref="BS33:CF33"/>
    <mergeCell ref="CG32:CV32"/>
    <mergeCell ref="CG33:CV33"/>
    <mergeCell ref="A34:F34"/>
    <mergeCell ref="AC34:AP34"/>
    <mergeCell ref="AQ34:BD34"/>
    <mergeCell ref="BS34:CF34"/>
    <mergeCell ref="BE34:BR34"/>
    <mergeCell ref="A33:F33"/>
    <mergeCell ref="BE33:BR33"/>
    <mergeCell ref="AC33:AP33"/>
    <mergeCell ref="AQ33:BD33"/>
    <mergeCell ref="G31:AB31"/>
    <mergeCell ref="G32:AB32"/>
    <mergeCell ref="A32:F32"/>
    <mergeCell ref="AC32:AP32"/>
    <mergeCell ref="AQ32:BD32"/>
    <mergeCell ref="A31:F31"/>
    <mergeCell ref="BE32:BR32"/>
    <mergeCell ref="DJ31:DU31"/>
    <mergeCell ref="CW30:DI30"/>
    <mergeCell ref="DJ30:DU30"/>
    <mergeCell ref="AC31:AP31"/>
    <mergeCell ref="AQ31:BD31"/>
    <mergeCell ref="BS31:CF31"/>
    <mergeCell ref="CG31:CV31"/>
    <mergeCell ref="A29:F29"/>
    <mergeCell ref="BE31:BR31"/>
    <mergeCell ref="CW29:DI29"/>
    <mergeCell ref="BE30:BR30"/>
    <mergeCell ref="BS30:CF30"/>
    <mergeCell ref="CG30:CV30"/>
    <mergeCell ref="A30:F30"/>
    <mergeCell ref="AC30:AP30"/>
    <mergeCell ref="AQ30:BD30"/>
    <mergeCell ref="CW31:DI31"/>
    <mergeCell ref="DJ29:DU29"/>
    <mergeCell ref="CW28:DI28"/>
    <mergeCell ref="DJ28:DU28"/>
    <mergeCell ref="AC29:AP29"/>
    <mergeCell ref="AQ29:BD29"/>
    <mergeCell ref="BE29:BR29"/>
    <mergeCell ref="BS29:CF29"/>
    <mergeCell ref="BE28:BR28"/>
    <mergeCell ref="BS28:CF28"/>
    <mergeCell ref="CG29:CV29"/>
    <mergeCell ref="A25:F27"/>
    <mergeCell ref="G25:AB27"/>
    <mergeCell ref="AC25:AP27"/>
    <mergeCell ref="AQ25:BD27"/>
    <mergeCell ref="BS26:CF27"/>
    <mergeCell ref="CG28:CV28"/>
    <mergeCell ref="A28:F28"/>
    <mergeCell ref="G28:AB28"/>
    <mergeCell ref="AC28:AP28"/>
    <mergeCell ref="AQ28:BD28"/>
    <mergeCell ref="CW26:DU26"/>
    <mergeCell ref="BS25:DU25"/>
    <mergeCell ref="BE18:BR18"/>
    <mergeCell ref="BS18:CF18"/>
    <mergeCell ref="CG18:CV18"/>
    <mergeCell ref="DJ18:DU18"/>
    <mergeCell ref="CG19:CV19"/>
    <mergeCell ref="CW18:DI18"/>
    <mergeCell ref="CW20:DI20"/>
    <mergeCell ref="CW19:DI19"/>
    <mergeCell ref="CW27:DI27"/>
    <mergeCell ref="DJ27:DU27"/>
    <mergeCell ref="AQ13:BD13"/>
    <mergeCell ref="BS19:CF19"/>
    <mergeCell ref="DJ17:DU17"/>
    <mergeCell ref="AQ17:BD17"/>
    <mergeCell ref="BE17:BR17"/>
    <mergeCell ref="BE25:BR27"/>
    <mergeCell ref="AQ18:BD18"/>
    <mergeCell ref="BS17:CF17"/>
    <mergeCell ref="AC14:AP15"/>
    <mergeCell ref="AQ14:BD15"/>
    <mergeCell ref="DJ20:DU20"/>
    <mergeCell ref="BE20:BR20"/>
    <mergeCell ref="BS20:CF20"/>
    <mergeCell ref="CG20:CV20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0:DU50"/>
    <mergeCell ref="AC42:AK44"/>
    <mergeCell ref="AL42:AU44"/>
    <mergeCell ref="AV42:BD44"/>
    <mergeCell ref="AC45:AK45"/>
    <mergeCell ref="AL45:AU45"/>
    <mergeCell ref="AV45:BD45"/>
    <mergeCell ref="A42:F44"/>
    <mergeCell ref="CW44:DI44"/>
    <mergeCell ref="DJ44:DU44"/>
    <mergeCell ref="AC47:AK47"/>
    <mergeCell ref="AL47:AU47"/>
    <mergeCell ref="AV47:BD47"/>
    <mergeCell ref="G15:AB15"/>
    <mergeCell ref="G33:AB33"/>
    <mergeCell ref="G34:AB34"/>
    <mergeCell ref="G36:AB36"/>
    <mergeCell ref="AC19:AP19"/>
    <mergeCell ref="AQ19:BD19"/>
    <mergeCell ref="AC18:AP18"/>
    <mergeCell ref="A49:BD49"/>
    <mergeCell ref="A20:BD20"/>
    <mergeCell ref="G19:AB19"/>
    <mergeCell ref="AC48:AK48"/>
    <mergeCell ref="AL48:AU48"/>
    <mergeCell ref="AV48:BD48"/>
    <mergeCell ref="G47:AB47"/>
    <mergeCell ref="G48:AB48"/>
    <mergeCell ref="A38:DU38"/>
    <mergeCell ref="A19:F19"/>
    <mergeCell ref="G12:AB12"/>
    <mergeCell ref="G13:AB13"/>
    <mergeCell ref="G14:AB14"/>
    <mergeCell ref="G16:AB16"/>
    <mergeCell ref="G46:AB46"/>
    <mergeCell ref="G18:AB18"/>
    <mergeCell ref="G17:AB17"/>
    <mergeCell ref="A22:DU22"/>
    <mergeCell ref="A21:DU21"/>
    <mergeCell ref="BS11:CF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2" max="124" man="1"/>
    <brk id="39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EI14"/>
  <sheetViews>
    <sheetView view="pageBreakPreview" zoomScaleSheetLayoutView="100" zoomScalePageLayoutView="0" workbookViewId="0" topLeftCell="A1">
      <selection activeCell="G12" sqref="G12:AA12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147</v>
      </c>
    </row>
    <row r="3" s="5" customFormat="1" ht="12.75" customHeight="1"/>
    <row r="4" spans="1:139" s="3" customFormat="1" ht="13.5" customHeight="1">
      <c r="A4" s="155" t="s">
        <v>3</v>
      </c>
      <c r="B4" s="156"/>
      <c r="C4" s="156"/>
      <c r="D4" s="156"/>
      <c r="E4" s="156"/>
      <c r="F4" s="157"/>
      <c r="G4" s="155" t="s">
        <v>46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7"/>
      <c r="AB4" s="155" t="s">
        <v>215</v>
      </c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7"/>
      <c r="AP4" s="155" t="s">
        <v>55</v>
      </c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7"/>
      <c r="BD4" s="155" t="s">
        <v>78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5" t="s">
        <v>233</v>
      </c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7"/>
      <c r="CF4" s="164" t="s">
        <v>0</v>
      </c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7"/>
    </row>
    <row r="5" spans="1:139" s="3" customFormat="1" ht="70.5" customHeight="1">
      <c r="A5" s="158"/>
      <c r="B5" s="159"/>
      <c r="C5" s="159"/>
      <c r="D5" s="159"/>
      <c r="E5" s="159"/>
      <c r="F5" s="160"/>
      <c r="G5" s="158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60"/>
      <c r="AB5" s="158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60"/>
      <c r="AP5" s="158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60"/>
      <c r="BD5" s="158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8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60"/>
      <c r="CF5" s="172" t="s">
        <v>164</v>
      </c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2"/>
      <c r="CT5" s="172" t="s">
        <v>172</v>
      </c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2"/>
      <c r="DJ5" s="216" t="s">
        <v>19</v>
      </c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7"/>
    </row>
    <row r="6" spans="1:139" s="3" customFormat="1" ht="28.5" customHeight="1">
      <c r="A6" s="161"/>
      <c r="B6" s="162"/>
      <c r="C6" s="162"/>
      <c r="D6" s="162"/>
      <c r="E6" s="162"/>
      <c r="F6" s="163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61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3"/>
      <c r="AP6" s="161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3"/>
      <c r="BD6" s="161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1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3"/>
      <c r="CF6" s="133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5"/>
      <c r="CT6" s="133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5"/>
      <c r="DJ6" s="164" t="s">
        <v>2</v>
      </c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6"/>
      <c r="DW6" s="164" t="s">
        <v>44</v>
      </c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6"/>
    </row>
    <row r="7" spans="1:139" s="7" customFormat="1" ht="12.75">
      <c r="A7" s="167">
        <v>1</v>
      </c>
      <c r="B7" s="168"/>
      <c r="C7" s="168"/>
      <c r="D7" s="168"/>
      <c r="E7" s="168"/>
      <c r="F7" s="169"/>
      <c r="G7" s="167">
        <v>2</v>
      </c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B7" s="167">
        <v>3</v>
      </c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9"/>
      <c r="AP7" s="167">
        <v>4</v>
      </c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167">
        <v>5</v>
      </c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7">
        <v>6</v>
      </c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9"/>
      <c r="CF7" s="167">
        <v>7</v>
      </c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9"/>
      <c r="CT7" s="167">
        <v>8</v>
      </c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9"/>
      <c r="DJ7" s="167">
        <v>9</v>
      </c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9"/>
      <c r="DW7" s="167">
        <v>10</v>
      </c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9"/>
    </row>
    <row r="8" spans="1:139" s="6" customFormat="1" ht="92.25" customHeight="1">
      <c r="A8" s="208" t="s">
        <v>6</v>
      </c>
      <c r="B8" s="209"/>
      <c r="C8" s="209"/>
      <c r="D8" s="209"/>
      <c r="E8" s="209"/>
      <c r="F8" s="210"/>
      <c r="G8" s="154" t="s">
        <v>79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148" t="s">
        <v>1</v>
      </c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50"/>
      <c r="AP8" s="148" t="s">
        <v>1</v>
      </c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50"/>
      <c r="BD8" s="148" t="s">
        <v>1</v>
      </c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04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6"/>
      <c r="CF8" s="104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6"/>
      <c r="CT8" s="104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6"/>
      <c r="DJ8" s="104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6"/>
      <c r="DW8" s="104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6"/>
    </row>
    <row r="9" spans="1:139" s="6" customFormat="1" ht="40.5" customHeight="1">
      <c r="A9" s="208" t="s">
        <v>26</v>
      </c>
      <c r="B9" s="209"/>
      <c r="C9" s="209"/>
      <c r="D9" s="209"/>
      <c r="E9" s="209"/>
      <c r="F9" s="210"/>
      <c r="G9" s="154" t="s">
        <v>80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  <c r="AB9" s="104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6"/>
      <c r="AP9" s="104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6"/>
      <c r="BD9" s="104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4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6"/>
      <c r="CF9" s="104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6"/>
      <c r="CT9" s="104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6"/>
      <c r="DJ9" s="104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6"/>
      <c r="DW9" s="104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6"/>
    </row>
    <row r="10" spans="1:139" s="6" customFormat="1" ht="93" customHeight="1">
      <c r="A10" s="208" t="s">
        <v>27</v>
      </c>
      <c r="B10" s="209"/>
      <c r="C10" s="209"/>
      <c r="D10" s="209"/>
      <c r="E10" s="209"/>
      <c r="F10" s="210"/>
      <c r="G10" s="154" t="s">
        <v>81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7"/>
      <c r="AB10" s="104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6"/>
      <c r="AP10" s="104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6"/>
      <c r="BD10" s="104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4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6"/>
      <c r="CF10" s="104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6"/>
      <c r="CT10" s="104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6"/>
      <c r="DJ10" s="104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6"/>
      <c r="DW10" s="104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6"/>
    </row>
    <row r="11" spans="1:139" s="6" customFormat="1" ht="29.25" customHeight="1">
      <c r="A11" s="211" t="s">
        <v>7</v>
      </c>
      <c r="B11" s="212"/>
      <c r="C11" s="212"/>
      <c r="D11" s="212"/>
      <c r="E11" s="212"/>
      <c r="F11" s="213"/>
      <c r="G11" s="154" t="s">
        <v>240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7"/>
      <c r="AB11" s="148" t="s">
        <v>1</v>
      </c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50"/>
      <c r="AP11" s="148" t="s">
        <v>1</v>
      </c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50"/>
      <c r="BD11" s="148" t="s">
        <v>1</v>
      </c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04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6"/>
      <c r="CF11" s="148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50"/>
      <c r="CT11" s="148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50"/>
      <c r="DJ11" s="148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50"/>
      <c r="DW11" s="148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50"/>
    </row>
    <row r="12" spans="1:139" s="6" customFormat="1" ht="16.5" customHeight="1">
      <c r="A12" s="211" t="s">
        <v>31</v>
      </c>
      <c r="B12" s="212"/>
      <c r="C12" s="212"/>
      <c r="D12" s="212"/>
      <c r="E12" s="212"/>
      <c r="F12" s="213"/>
      <c r="G12" s="154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104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6"/>
      <c r="AP12" s="104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6"/>
      <c r="BD12" s="104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4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6"/>
      <c r="CF12" s="148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50"/>
      <c r="CT12" s="148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50"/>
      <c r="DJ12" s="148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50"/>
      <c r="DW12" s="148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50"/>
    </row>
    <row r="13" spans="1:139" s="6" customFormat="1" ht="16.5" customHeight="1">
      <c r="A13" s="207" t="s">
        <v>17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90"/>
      <c r="BR13" s="104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6"/>
      <c r="CF13" s="104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6"/>
      <c r="CT13" s="104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6"/>
      <c r="DJ13" s="104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6"/>
      <c r="DW13" s="104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6"/>
    </row>
    <row r="14" spans="1:139" ht="44.25" customHeight="1">
      <c r="A14" s="175" t="s">
        <v>239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</row>
  </sheetData>
  <sheetProtection/>
  <mergeCells count="79">
    <mergeCell ref="CT5:DI6"/>
    <mergeCell ref="DJ13:DV13"/>
    <mergeCell ref="DW13:EI13"/>
    <mergeCell ref="DJ11:DV11"/>
    <mergeCell ref="DW11:EI11"/>
    <mergeCell ref="DW6:EI6"/>
    <mergeCell ref="DJ8:DV8"/>
    <mergeCell ref="DW8:EI8"/>
    <mergeCell ref="DW12:EI12"/>
    <mergeCell ref="A11:F11"/>
    <mergeCell ref="AP11:BC11"/>
    <mergeCell ref="BD11:BQ11"/>
    <mergeCell ref="G11:AA11"/>
    <mergeCell ref="A10:F10"/>
    <mergeCell ref="AP10:BC10"/>
    <mergeCell ref="G10:AA10"/>
    <mergeCell ref="A9:F9"/>
    <mergeCell ref="G9:AA9"/>
    <mergeCell ref="AB9:AO9"/>
    <mergeCell ref="AB10:AO10"/>
    <mergeCell ref="DJ5:EI5"/>
    <mergeCell ref="DJ7:DV7"/>
    <mergeCell ref="CF10:CS10"/>
    <mergeCell ref="CT10:DI10"/>
    <mergeCell ref="DW7:EI7"/>
    <mergeCell ref="CT7:DI7"/>
    <mergeCell ref="CF7:CS7"/>
    <mergeCell ref="DJ10:DV10"/>
    <mergeCell ref="DW10:EI10"/>
    <mergeCell ref="DJ9:DV9"/>
    <mergeCell ref="CT9:DI9"/>
    <mergeCell ref="AP4:BC6"/>
    <mergeCell ref="CF9:CS9"/>
    <mergeCell ref="AP9:BC9"/>
    <mergeCell ref="CF4:EI4"/>
    <mergeCell ref="CF5:CS6"/>
    <mergeCell ref="G4:AA6"/>
    <mergeCell ref="G7:AA7"/>
    <mergeCell ref="BD4:BQ6"/>
    <mergeCell ref="BD7:BQ7"/>
    <mergeCell ref="BR7:CE7"/>
    <mergeCell ref="AB4:AO6"/>
    <mergeCell ref="AB7:AO7"/>
    <mergeCell ref="A4:F6"/>
    <mergeCell ref="AP7:BC7"/>
    <mergeCell ref="BR4:CE6"/>
    <mergeCell ref="CF8:CS8"/>
    <mergeCell ref="A7:F7"/>
    <mergeCell ref="DJ6:DV6"/>
    <mergeCell ref="A8:F8"/>
    <mergeCell ref="AP8:BC8"/>
    <mergeCell ref="BD8:BQ8"/>
    <mergeCell ref="BR8:CE8"/>
    <mergeCell ref="A14:EI14"/>
    <mergeCell ref="A12:F12"/>
    <mergeCell ref="AB12:AO12"/>
    <mergeCell ref="AP12:BC12"/>
    <mergeCell ref="BD12:BQ12"/>
    <mergeCell ref="BR12:CE12"/>
    <mergeCell ref="CF12:CS12"/>
    <mergeCell ref="A13:BQ13"/>
    <mergeCell ref="G12:AA12"/>
    <mergeCell ref="CT13:DI13"/>
    <mergeCell ref="AB8:AO8"/>
    <mergeCell ref="G8:AA8"/>
    <mergeCell ref="CT8:DI8"/>
    <mergeCell ref="DW9:EI9"/>
    <mergeCell ref="AB11:AO11"/>
    <mergeCell ref="BD9:BQ9"/>
    <mergeCell ref="BR9:CE9"/>
    <mergeCell ref="BD10:BQ10"/>
    <mergeCell ref="BR10:CE10"/>
    <mergeCell ref="BR13:CE13"/>
    <mergeCell ref="CF13:CS13"/>
    <mergeCell ref="CT12:DI12"/>
    <mergeCell ref="DJ12:DV12"/>
    <mergeCell ref="BR11:CE11"/>
    <mergeCell ref="CF11:CS11"/>
    <mergeCell ref="CT11:DI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X19"/>
  <sheetViews>
    <sheetView zoomScaleSheetLayoutView="100" zoomScalePageLayoutView="0" workbookViewId="0" topLeftCell="A1">
      <selection activeCell="G17" sqref="G17:AA17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145</v>
      </c>
    </row>
    <row r="3" s="5" customFormat="1" ht="18" customHeight="1">
      <c r="A3" s="5" t="s">
        <v>169</v>
      </c>
    </row>
    <row r="4" s="5" customFormat="1" ht="12.75" customHeight="1"/>
    <row r="5" spans="1:154" s="3" customFormat="1" ht="20.25" customHeight="1">
      <c r="A5" s="155" t="s">
        <v>3</v>
      </c>
      <c r="B5" s="156"/>
      <c r="C5" s="156"/>
      <c r="D5" s="156"/>
      <c r="E5" s="156"/>
      <c r="F5" s="157"/>
      <c r="G5" s="155" t="s">
        <v>46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7"/>
      <c r="AB5" s="155" t="s">
        <v>215</v>
      </c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/>
      <c r="AP5" s="155" t="s">
        <v>82</v>
      </c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7"/>
      <c r="BD5" s="155" t="s">
        <v>83</v>
      </c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5" t="s">
        <v>241</v>
      </c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7"/>
      <c r="CF5" s="164" t="s">
        <v>0</v>
      </c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7"/>
    </row>
    <row r="6" spans="1:154" s="3" customFormat="1" ht="64.5" customHeight="1">
      <c r="A6" s="158"/>
      <c r="B6" s="159"/>
      <c r="C6" s="159"/>
      <c r="D6" s="159"/>
      <c r="E6" s="159"/>
      <c r="F6" s="160"/>
      <c r="G6" s="158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8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60"/>
      <c r="AP6" s="158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60"/>
      <c r="BD6" s="158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8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60"/>
      <c r="CF6" s="172" t="s">
        <v>164</v>
      </c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2"/>
      <c r="CT6" s="172" t="s">
        <v>172</v>
      </c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2"/>
      <c r="DJ6" s="172" t="s">
        <v>18</v>
      </c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2"/>
      <c r="DY6" s="216" t="s">
        <v>19</v>
      </c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7"/>
    </row>
    <row r="7" spans="1:154" s="3" customFormat="1" ht="30" customHeight="1">
      <c r="A7" s="161"/>
      <c r="B7" s="162"/>
      <c r="C7" s="162"/>
      <c r="D7" s="162"/>
      <c r="E7" s="162"/>
      <c r="F7" s="163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3"/>
      <c r="AB7" s="161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3"/>
      <c r="AP7" s="161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3"/>
      <c r="BD7" s="161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1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3"/>
      <c r="CF7" s="133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5"/>
      <c r="CT7" s="133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5"/>
      <c r="DJ7" s="133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5"/>
      <c r="DY7" s="164" t="s">
        <v>2</v>
      </c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6"/>
      <c r="EL7" s="164" t="s">
        <v>44</v>
      </c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6"/>
    </row>
    <row r="8" spans="1:154" s="7" customFormat="1" ht="12.75">
      <c r="A8" s="167">
        <v>1</v>
      </c>
      <c r="B8" s="168"/>
      <c r="C8" s="168"/>
      <c r="D8" s="168"/>
      <c r="E8" s="168"/>
      <c r="F8" s="169"/>
      <c r="G8" s="167">
        <v>2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  <c r="AB8" s="167">
        <v>3</v>
      </c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9"/>
      <c r="AP8" s="167">
        <v>4</v>
      </c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9"/>
      <c r="BD8" s="167">
        <v>5</v>
      </c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7">
        <v>6</v>
      </c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9"/>
      <c r="CF8" s="167">
        <v>7</v>
      </c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9"/>
      <c r="CT8" s="167">
        <v>8</v>
      </c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9"/>
      <c r="DJ8" s="167">
        <v>9</v>
      </c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9"/>
      <c r="DY8" s="167">
        <v>10</v>
      </c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9"/>
      <c r="EL8" s="167">
        <v>11</v>
      </c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9"/>
    </row>
    <row r="9" spans="1:154" s="6" customFormat="1" ht="83.25" customHeight="1">
      <c r="A9" s="208" t="s">
        <v>6</v>
      </c>
      <c r="B9" s="209"/>
      <c r="C9" s="209"/>
      <c r="D9" s="209"/>
      <c r="E9" s="209"/>
      <c r="F9" s="210"/>
      <c r="G9" s="118" t="s">
        <v>166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0"/>
      <c r="AB9" s="148" t="s">
        <v>1</v>
      </c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50"/>
      <c r="AP9" s="148" t="s">
        <v>1</v>
      </c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50"/>
      <c r="BD9" s="148" t="s">
        <v>1</v>
      </c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04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6"/>
      <c r="CF9" s="104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6"/>
      <c r="CT9" s="104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6"/>
      <c r="DJ9" s="104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6"/>
      <c r="DY9" s="104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6"/>
      <c r="EL9" s="104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6"/>
    </row>
    <row r="10" spans="1:154" s="6" customFormat="1" ht="16.5" customHeight="1">
      <c r="A10" s="208" t="s">
        <v>26</v>
      </c>
      <c r="B10" s="209"/>
      <c r="C10" s="209"/>
      <c r="D10" s="209"/>
      <c r="E10" s="209"/>
      <c r="F10" s="210"/>
      <c r="G10" s="118" t="s">
        <v>74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20"/>
      <c r="AB10" s="148" t="s">
        <v>1</v>
      </c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50"/>
      <c r="AP10" s="148" t="s">
        <v>1</v>
      </c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50"/>
      <c r="BD10" s="148" t="s">
        <v>1</v>
      </c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8" t="s">
        <v>1</v>
      </c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50"/>
      <c r="CF10" s="104" t="s">
        <v>1</v>
      </c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6"/>
      <c r="CT10" s="104" t="s">
        <v>1</v>
      </c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6"/>
      <c r="DJ10" s="104" t="s">
        <v>1</v>
      </c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6"/>
      <c r="DY10" s="148" t="s">
        <v>1</v>
      </c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50"/>
      <c r="EL10" s="148" t="s">
        <v>1</v>
      </c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50"/>
    </row>
    <row r="11" spans="1:154" s="6" customFormat="1" ht="16.5" customHeight="1">
      <c r="A11" s="211"/>
      <c r="B11" s="212"/>
      <c r="C11" s="212"/>
      <c r="D11" s="212"/>
      <c r="E11" s="212"/>
      <c r="F11" s="213"/>
      <c r="G11" s="263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20"/>
      <c r="AB11" s="104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6"/>
      <c r="AP11" s="104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6"/>
      <c r="BD11" s="104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4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6"/>
      <c r="CF11" s="104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6"/>
      <c r="CT11" s="104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6"/>
      <c r="DJ11" s="104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6"/>
      <c r="DY11" s="148" t="s">
        <v>1</v>
      </c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50"/>
      <c r="EL11" s="148" t="s">
        <v>1</v>
      </c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50"/>
    </row>
    <row r="12" spans="1:154" s="6" customFormat="1" ht="93" customHeight="1">
      <c r="A12" s="208" t="s">
        <v>7</v>
      </c>
      <c r="B12" s="209"/>
      <c r="C12" s="209"/>
      <c r="D12" s="209"/>
      <c r="E12" s="209"/>
      <c r="F12" s="210"/>
      <c r="G12" s="118" t="s">
        <v>167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20"/>
      <c r="AB12" s="148" t="s">
        <v>1</v>
      </c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50"/>
      <c r="AP12" s="148" t="s">
        <v>1</v>
      </c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50"/>
      <c r="BD12" s="148" t="s">
        <v>1</v>
      </c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04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6"/>
      <c r="CF12" s="104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6"/>
      <c r="CT12" s="104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6"/>
      <c r="DJ12" s="104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6"/>
      <c r="DY12" s="104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6"/>
    </row>
    <row r="13" spans="1:154" s="6" customFormat="1" ht="16.5" customHeight="1">
      <c r="A13" s="208" t="s">
        <v>31</v>
      </c>
      <c r="B13" s="209"/>
      <c r="C13" s="209"/>
      <c r="D13" s="209"/>
      <c r="E13" s="209"/>
      <c r="F13" s="210"/>
      <c r="G13" s="118" t="s">
        <v>74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20"/>
      <c r="AB13" s="148" t="s">
        <v>1</v>
      </c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50"/>
      <c r="AP13" s="148" t="s">
        <v>1</v>
      </c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50"/>
      <c r="BD13" s="148" t="s">
        <v>1</v>
      </c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8" t="s">
        <v>1</v>
      </c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50"/>
      <c r="CF13" s="104" t="s">
        <v>1</v>
      </c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6"/>
      <c r="CT13" s="104" t="s">
        <v>1</v>
      </c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6"/>
      <c r="DJ13" s="104" t="s">
        <v>1</v>
      </c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6"/>
      <c r="DY13" s="148" t="s">
        <v>1</v>
      </c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50"/>
      <c r="EL13" s="148" t="s">
        <v>1</v>
      </c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50"/>
    </row>
    <row r="14" spans="1:154" s="6" customFormat="1" ht="16.5" customHeight="1">
      <c r="A14" s="211"/>
      <c r="B14" s="212"/>
      <c r="C14" s="212"/>
      <c r="D14" s="212"/>
      <c r="E14" s="212"/>
      <c r="F14" s="213"/>
      <c r="G14" s="263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20"/>
      <c r="AB14" s="104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  <c r="AP14" s="104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6"/>
      <c r="BD14" s="104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4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6"/>
      <c r="CF14" s="104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6"/>
      <c r="CT14" s="104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6"/>
      <c r="DJ14" s="104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6"/>
      <c r="DY14" s="148" t="s">
        <v>1</v>
      </c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50"/>
      <c r="EL14" s="148" t="s">
        <v>1</v>
      </c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50"/>
    </row>
    <row r="15" spans="1:154" s="6" customFormat="1" ht="66.75" customHeight="1">
      <c r="A15" s="208" t="s">
        <v>8</v>
      </c>
      <c r="B15" s="209"/>
      <c r="C15" s="209"/>
      <c r="D15" s="209"/>
      <c r="E15" s="209"/>
      <c r="F15" s="210"/>
      <c r="G15" s="118" t="s">
        <v>168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20"/>
      <c r="AB15" s="148" t="s">
        <v>1</v>
      </c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50"/>
      <c r="AP15" s="148" t="s">
        <v>1</v>
      </c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50"/>
      <c r="BD15" s="148" t="s">
        <v>1</v>
      </c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04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104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6"/>
      <c r="CT15" s="104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6"/>
      <c r="DJ15" s="104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6"/>
      <c r="DY15" s="104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  <c r="EL15" s="104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6"/>
    </row>
    <row r="16" spans="1:154" s="6" customFormat="1" ht="16.5" customHeight="1">
      <c r="A16" s="208" t="s">
        <v>11</v>
      </c>
      <c r="B16" s="209"/>
      <c r="C16" s="209"/>
      <c r="D16" s="209"/>
      <c r="E16" s="209"/>
      <c r="F16" s="210"/>
      <c r="G16" s="118" t="s">
        <v>74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20"/>
      <c r="AB16" s="148" t="s">
        <v>1</v>
      </c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148" t="s">
        <v>1</v>
      </c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50"/>
      <c r="BD16" s="148" t="s">
        <v>1</v>
      </c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8" t="s">
        <v>1</v>
      </c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50"/>
      <c r="CF16" s="104" t="s">
        <v>1</v>
      </c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6"/>
      <c r="CT16" s="104" t="s">
        <v>1</v>
      </c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6"/>
      <c r="DJ16" s="104" t="s">
        <v>1</v>
      </c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6"/>
      <c r="DY16" s="148" t="s">
        <v>1</v>
      </c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50"/>
      <c r="EL16" s="148" t="s">
        <v>1</v>
      </c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50"/>
    </row>
    <row r="17" spans="1:154" s="6" customFormat="1" ht="16.5" customHeight="1">
      <c r="A17" s="211"/>
      <c r="B17" s="212"/>
      <c r="C17" s="212"/>
      <c r="D17" s="212"/>
      <c r="E17" s="212"/>
      <c r="F17" s="213"/>
      <c r="G17" s="118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20"/>
      <c r="AB17" s="104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  <c r="AP17" s="104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6"/>
      <c r="BD17" s="104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4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6"/>
      <c r="CF17" s="104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6"/>
      <c r="CT17" s="104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6"/>
      <c r="DJ17" s="104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6"/>
      <c r="DY17" s="148" t="s">
        <v>1</v>
      </c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50"/>
      <c r="EL17" s="148" t="s">
        <v>1</v>
      </c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50"/>
    </row>
    <row r="18" spans="1:154" s="6" customFormat="1" ht="16.5" customHeight="1">
      <c r="A18" s="207" t="s">
        <v>17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04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  <c r="CF18" s="104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6"/>
      <c r="CT18" s="104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6"/>
      <c r="DJ18" s="104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6"/>
      <c r="DY18" s="104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6"/>
      <c r="EL18" s="104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6"/>
    </row>
    <row r="19" spans="1:154" ht="50.25" customHeight="1">
      <c r="A19" s="175" t="s">
        <v>250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</row>
  </sheetData>
  <sheetProtection/>
  <mergeCells count="131">
    <mergeCell ref="BD16:BQ16"/>
    <mergeCell ref="A17:F17"/>
    <mergeCell ref="AP17:BC17"/>
    <mergeCell ref="BD17:BQ17"/>
    <mergeCell ref="BR17:CE17"/>
    <mergeCell ref="CF17:CS17"/>
    <mergeCell ref="DJ13:DX13"/>
    <mergeCell ref="A15:F15"/>
    <mergeCell ref="AP15:BC15"/>
    <mergeCell ref="BD15:BQ15"/>
    <mergeCell ref="DY16:EK16"/>
    <mergeCell ref="EL16:EX16"/>
    <mergeCell ref="DY15:EK15"/>
    <mergeCell ref="EL15:EX15"/>
    <mergeCell ref="A16:F16"/>
    <mergeCell ref="AP16:BC16"/>
    <mergeCell ref="AP12:BC12"/>
    <mergeCell ref="EL13:EX13"/>
    <mergeCell ref="BR15:CE15"/>
    <mergeCell ref="CF15:CS15"/>
    <mergeCell ref="CT15:DI15"/>
    <mergeCell ref="DJ15:DX15"/>
    <mergeCell ref="BR13:CE13"/>
    <mergeCell ref="CF13:CS13"/>
    <mergeCell ref="CT13:DI13"/>
    <mergeCell ref="CT14:DI14"/>
    <mergeCell ref="BD9:BQ9"/>
    <mergeCell ref="A14:F14"/>
    <mergeCell ref="AP14:BC14"/>
    <mergeCell ref="BD14:BQ14"/>
    <mergeCell ref="A8:F8"/>
    <mergeCell ref="BR14:CE14"/>
    <mergeCell ref="A9:F9"/>
    <mergeCell ref="BR9:CE9"/>
    <mergeCell ref="BD10:BQ10"/>
    <mergeCell ref="A12:F12"/>
    <mergeCell ref="DY13:EK13"/>
    <mergeCell ref="A5:F7"/>
    <mergeCell ref="G5:AA7"/>
    <mergeCell ref="G8:AA8"/>
    <mergeCell ref="BD5:BQ7"/>
    <mergeCell ref="BD8:BQ8"/>
    <mergeCell ref="A13:F13"/>
    <mergeCell ref="AP13:BC13"/>
    <mergeCell ref="BD13:BQ13"/>
    <mergeCell ref="A10:F10"/>
    <mergeCell ref="EL7:EX7"/>
    <mergeCell ref="DJ6:DX7"/>
    <mergeCell ref="DY7:EK7"/>
    <mergeCell ref="DY6:EX6"/>
    <mergeCell ref="CF9:CS9"/>
    <mergeCell ref="CT6:DI7"/>
    <mergeCell ref="DJ9:DX9"/>
    <mergeCell ref="CT8:DI8"/>
    <mergeCell ref="DY9:EK9"/>
    <mergeCell ref="CT9:DI9"/>
    <mergeCell ref="CF5:EX5"/>
    <mergeCell ref="CF6:CS7"/>
    <mergeCell ref="DJ10:DX10"/>
    <mergeCell ref="AP5:BC7"/>
    <mergeCell ref="AP8:BC8"/>
    <mergeCell ref="EL9:EX9"/>
    <mergeCell ref="DY8:EK8"/>
    <mergeCell ref="EL8:EX8"/>
    <mergeCell ref="DJ8:DX8"/>
    <mergeCell ref="AP10:BC10"/>
    <mergeCell ref="BR5:CE7"/>
    <mergeCell ref="BR8:CE8"/>
    <mergeCell ref="CF8:CS8"/>
    <mergeCell ref="A11:F11"/>
    <mergeCell ref="AP11:BC11"/>
    <mergeCell ref="BD11:BQ11"/>
    <mergeCell ref="BR10:CE10"/>
    <mergeCell ref="CF10:CS10"/>
    <mergeCell ref="AP9:BC9"/>
    <mergeCell ref="AB5:AO7"/>
    <mergeCell ref="BD12:BQ12"/>
    <mergeCell ref="BR12:CE12"/>
    <mergeCell ref="EL12:EX12"/>
    <mergeCell ref="CF12:CS12"/>
    <mergeCell ref="CT12:DI12"/>
    <mergeCell ref="DJ12:DX12"/>
    <mergeCell ref="DY12:EK12"/>
    <mergeCell ref="EL11:EX11"/>
    <mergeCell ref="DY10:EK10"/>
    <mergeCell ref="EL10:EX10"/>
    <mergeCell ref="CF11:CS11"/>
    <mergeCell ref="CT11:DI11"/>
    <mergeCell ref="BR11:CE11"/>
    <mergeCell ref="CT10:DI10"/>
    <mergeCell ref="DJ11:DX11"/>
    <mergeCell ref="DY11:EK11"/>
    <mergeCell ref="EL18:EX18"/>
    <mergeCell ref="CT18:DI18"/>
    <mergeCell ref="DJ18:DX18"/>
    <mergeCell ref="EL14:EX14"/>
    <mergeCell ref="EL17:EX17"/>
    <mergeCell ref="DY17:EK17"/>
    <mergeCell ref="DJ17:DX17"/>
    <mergeCell ref="DJ16:DX16"/>
    <mergeCell ref="CT16:DI16"/>
    <mergeCell ref="CT17:DI17"/>
    <mergeCell ref="CF18:CS18"/>
    <mergeCell ref="DJ14:DX14"/>
    <mergeCell ref="DY14:EK14"/>
    <mergeCell ref="CF14:CS14"/>
    <mergeCell ref="DY18:EK18"/>
    <mergeCell ref="BR16:CE16"/>
    <mergeCell ref="CF16:CS16"/>
    <mergeCell ref="AB8:AO8"/>
    <mergeCell ref="AB9:AO9"/>
    <mergeCell ref="AB10:AO10"/>
    <mergeCell ref="AB11:AO11"/>
    <mergeCell ref="AB12:AO12"/>
    <mergeCell ref="AB13:AO13"/>
    <mergeCell ref="AB14:AO14"/>
    <mergeCell ref="AB15:AO15"/>
    <mergeCell ref="AB16:AO16"/>
    <mergeCell ref="AB17:AO17"/>
    <mergeCell ref="G17:AA17"/>
    <mergeCell ref="A19:EX19"/>
    <mergeCell ref="A18:BQ18"/>
    <mergeCell ref="G15:AA15"/>
    <mergeCell ref="G16:AA16"/>
    <mergeCell ref="BR18:CE18"/>
    <mergeCell ref="G9:AA9"/>
    <mergeCell ref="G12:AA12"/>
    <mergeCell ref="G10:AA10"/>
    <mergeCell ref="G11:AA11"/>
    <mergeCell ref="G13:AA13"/>
    <mergeCell ref="G14:AA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2023-03-14T14:11:54Z</cp:lastPrinted>
  <dcterms:created xsi:type="dcterms:W3CDTF">2010-11-26T07:12:57Z</dcterms:created>
  <dcterms:modified xsi:type="dcterms:W3CDTF">2023-05-11T11:32:48Z</dcterms:modified>
  <cp:category/>
  <cp:version/>
  <cp:contentType/>
  <cp:contentStatus/>
</cp:coreProperties>
</file>